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3" r:id="rId1"/>
    <sheet name="СписокСудей" sheetId="14" r:id="rId2"/>
    <sheet name="СписокУчастников" sheetId="1" r:id="rId3"/>
    <sheet name="WSB" sheetId="17" r:id="rId4"/>
    <sheet name="WSC" sheetId="18" r:id="rId5"/>
    <sheet name="MSB" sheetId="19" r:id="rId6"/>
    <sheet name="MSC" sheetId="20" r:id="rId7"/>
    <sheet name="WD" sheetId="21" r:id="rId8"/>
    <sheet name="MD" sheetId="22" r:id="rId9"/>
    <sheet name="XD01" sheetId="23" r:id="rId10"/>
    <sheet name="XD02" sheetId="24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Z_431ADE6F_9C87_431C_B4A0_B27D4A052270_.wvu.Rows" localSheetId="9" hidden="1">'XD01'!#REF!</definedName>
    <definedName name="Z_BAECDCB9_3EEB_4217_B35B_1C8089F9B5BB_.wvu.Rows" localSheetId="8" hidden="1">MD!$8:$8,MD!#REF!</definedName>
    <definedName name="Z_BAECDCB9_3EEB_4217_B35B_1C8089F9B5BB_.wvu.Rows" localSheetId="5" hidden="1">MSB!$8:$8,MSB!#REF!</definedName>
    <definedName name="Z_BAECDCB9_3EEB_4217_B35B_1C8089F9B5BB_.wvu.Rows" localSheetId="6" hidden="1">MSC!#REF!,MSC!#REF!</definedName>
    <definedName name="Z_BAECDCB9_3EEB_4217_B35B_1C8089F9B5BB_.wvu.Rows" localSheetId="7" hidden="1">WD!$8:$8,WD!#REF!</definedName>
    <definedName name="Z_BAECDCB9_3EEB_4217_B35B_1C8089F9B5BB_.wvu.Rows" localSheetId="3" hidden="1">WSB!#REF!,WSB!#REF!</definedName>
    <definedName name="Z_BAECDCB9_3EEB_4217_B35B_1C8089F9B5BB_.wvu.Rows" localSheetId="4" hidden="1">WSC!$8:$8,WSC!#REF!</definedName>
    <definedName name="Z_BAECDCB9_3EEB_4217_B35B_1C8089F9B5BB_.wvu.Rows" localSheetId="9" hidden="1">'XD01'!#REF!</definedName>
    <definedName name="Z_BAECDCB9_3EEB_4217_B35B_1C8089F9B5BB_.wvu.Rows" localSheetId="10" hidden="1">'XD02'!$9:$9,'XD02'!#REF!</definedName>
    <definedName name="Z_F809504A_1B3D_4948_A071_6AE5F7F97D89_.wvu.Rows" localSheetId="9" hidden="1">'XD01'!#REF!</definedName>
    <definedName name="А" localSheetId="8">#REF!</definedName>
    <definedName name="А" localSheetId="6">#REF!</definedName>
    <definedName name="А" localSheetId="7">#REF!</definedName>
    <definedName name="А" localSheetId="3">#REF!</definedName>
    <definedName name="А">#REF!</definedName>
    <definedName name="_xlnm.Print_Area" localSheetId="8">MD!$A$1:$O$59</definedName>
    <definedName name="_xlnm.Print_Area" localSheetId="5">MSB!$A$1:$O$59</definedName>
    <definedName name="_xlnm.Print_Area" localSheetId="6">MSC!$A$1:$O$59</definedName>
    <definedName name="_xlnm.Print_Area" localSheetId="7">WD!$A$1:$O$59</definedName>
    <definedName name="_xlnm.Print_Area" localSheetId="3">WSB!$A$1:$O$59</definedName>
    <definedName name="_xlnm.Print_Area" localSheetId="4">WSC!$A$1:$O$59</definedName>
    <definedName name="_xlnm.Print_Area" localSheetId="9">'XD01'!$A$1:$L$51</definedName>
    <definedName name="_xlnm.Print_Area" localSheetId="10">'XD02'!$A$1:$Z$52</definedName>
    <definedName name="_xlnm.Print_Area" localSheetId="1">СписокСудей!$A$1:$G$22</definedName>
    <definedName name="_xlnm.Print_Area" localSheetId="2">СписокУчастников!$A$1:$F$74</definedName>
  </definedNames>
  <calcPr calcId="125725"/>
</workbook>
</file>

<file path=xl/calcChain.xml><?xml version="1.0" encoding="utf-8"?>
<calcChain xmlns="http://schemas.openxmlformats.org/spreadsheetml/2006/main">
  <c r="K25" i="19"/>
  <c r="K52" i="24"/>
  <c r="K50"/>
  <c r="B23"/>
  <c r="E22" s="1"/>
  <c r="B22"/>
  <c r="B21"/>
  <c r="B20"/>
  <c r="E20" s="1"/>
  <c r="B18"/>
  <c r="U10"/>
  <c r="C8"/>
  <c r="G51" i="23"/>
  <c r="G49"/>
  <c r="C43"/>
  <c r="E42"/>
  <c r="G41" s="1"/>
  <c r="I39" s="1"/>
  <c r="K35" s="1"/>
  <c r="C46" s="1"/>
  <c r="C42"/>
  <c r="B25" i="24" s="1"/>
  <c r="C41" i="23"/>
  <c r="E40"/>
  <c r="B45" i="24" s="1"/>
  <c r="E44" s="1"/>
  <c r="C40" i="23"/>
  <c r="B24" i="24" s="1"/>
  <c r="E24" s="1"/>
  <c r="C39" i="23"/>
  <c r="E38"/>
  <c r="B44" i="24" s="1"/>
  <c r="C38" i="23"/>
  <c r="C37"/>
  <c r="E36"/>
  <c r="G37" s="1"/>
  <c r="R13" i="24" s="1"/>
  <c r="C36" i="23"/>
  <c r="C35"/>
  <c r="E34"/>
  <c r="G33" s="1"/>
  <c r="R12" i="24" s="1"/>
  <c r="U12" s="1"/>
  <c r="C34" i="23"/>
  <c r="C33"/>
  <c r="E32"/>
  <c r="B43" i="24" s="1"/>
  <c r="E42" s="1"/>
  <c r="C32" i="23"/>
  <c r="C31"/>
  <c r="E30"/>
  <c r="B42" i="24" s="1"/>
  <c r="C30" i="23"/>
  <c r="B19" i="24" s="1"/>
  <c r="E18" s="1"/>
  <c r="C29" i="23"/>
  <c r="E28"/>
  <c r="G29" s="1"/>
  <c r="I31" s="1"/>
  <c r="C28"/>
  <c r="C27"/>
  <c r="E26"/>
  <c r="G25" s="1"/>
  <c r="R11" i="24" s="1"/>
  <c r="R16" s="1"/>
  <c r="U16" s="1"/>
  <c r="C26" i="23"/>
  <c r="B17" i="24" s="1"/>
  <c r="C25" i="23"/>
  <c r="B16" i="24" s="1"/>
  <c r="E16" s="1"/>
  <c r="E24" i="23"/>
  <c r="B41" i="24" s="1"/>
  <c r="C24" i="23"/>
  <c r="C23"/>
  <c r="E22"/>
  <c r="B40" i="24" s="1"/>
  <c r="E40" s="1"/>
  <c r="C22" i="23"/>
  <c r="B15" i="24" s="1"/>
  <c r="E14" s="1"/>
  <c r="C21" i="23"/>
  <c r="B14" i="24" s="1"/>
  <c r="E20" i="23"/>
  <c r="G21" s="1"/>
  <c r="I23" s="1"/>
  <c r="K19" s="1"/>
  <c r="C20"/>
  <c r="C19"/>
  <c r="E18"/>
  <c r="G17" s="1"/>
  <c r="I15" s="1"/>
  <c r="C18"/>
  <c r="B13" i="24" s="1"/>
  <c r="C17" i="23"/>
  <c r="B12" i="24" s="1"/>
  <c r="E12" s="1"/>
  <c r="E16" i="23"/>
  <c r="B39" i="24" s="1"/>
  <c r="E38" s="1"/>
  <c r="C16" i="23"/>
  <c r="C15"/>
  <c r="B11" i="24" s="1"/>
  <c r="E10" s="1"/>
  <c r="E14" i="23"/>
  <c r="B38" i="24" s="1"/>
  <c r="C14" i="23"/>
  <c r="C13"/>
  <c r="B10" i="24" s="1"/>
  <c r="E12" i="23"/>
  <c r="G13" s="1"/>
  <c r="C12"/>
  <c r="J8"/>
  <c r="Y8" i="24" s="1"/>
  <c r="F8" i="23"/>
  <c r="O8" i="24" s="1"/>
  <c r="A4" i="23"/>
  <c r="A4" i="24" s="1"/>
  <c r="B33" l="1"/>
  <c r="B34"/>
  <c r="E34" s="1"/>
  <c r="H33" s="1"/>
  <c r="C45" i="23"/>
  <c r="E45" s="1"/>
  <c r="K27"/>
  <c r="R21" i="24"/>
  <c r="H39"/>
  <c r="K46" s="1"/>
  <c r="N46" s="1"/>
  <c r="R43"/>
  <c r="B29"/>
  <c r="E28" s="1"/>
  <c r="B31"/>
  <c r="X11"/>
  <c r="R17"/>
  <c r="B35"/>
  <c r="H23"/>
  <c r="B28"/>
  <c r="H11"/>
  <c r="R30" s="1"/>
  <c r="B30"/>
  <c r="E30" s="1"/>
  <c r="R41" s="1"/>
  <c r="U40" s="1"/>
  <c r="H15"/>
  <c r="H19"/>
  <c r="R32" s="1"/>
  <c r="B32"/>
  <c r="E32" s="1"/>
  <c r="R42" s="1"/>
  <c r="U42" s="1"/>
  <c r="H43"/>
  <c r="R23"/>
  <c r="U22" s="1"/>
  <c r="R20"/>
  <c r="U20" s="1"/>
  <c r="R22"/>
  <c r="R26" l="1"/>
  <c r="U26" s="1"/>
  <c r="K31"/>
  <c r="K36"/>
  <c r="N35" s="1"/>
  <c r="R47"/>
  <c r="X41"/>
  <c r="K47"/>
  <c r="K41"/>
  <c r="R40"/>
  <c r="H29"/>
  <c r="K35" s="1"/>
  <c r="R27"/>
  <c r="X21"/>
  <c r="R31"/>
  <c r="U30" s="1"/>
  <c r="K13"/>
  <c r="K26" s="1"/>
  <c r="N26" s="1"/>
  <c r="K21"/>
  <c r="R33"/>
  <c r="U32" s="1"/>
  <c r="R37" s="1"/>
  <c r="R46"/>
  <c r="K27" l="1"/>
  <c r="N17"/>
  <c r="R36"/>
  <c r="U36" s="1"/>
  <c r="X31"/>
  <c r="J59" i="22" l="1"/>
  <c r="J57"/>
  <c r="B24"/>
  <c r="E23"/>
  <c r="B43" s="1"/>
  <c r="B23"/>
  <c r="B22"/>
  <c r="E21"/>
  <c r="B42" s="1"/>
  <c r="E42" s="1"/>
  <c r="B21"/>
  <c r="B20"/>
  <c r="E19"/>
  <c r="B41" s="1"/>
  <c r="B19"/>
  <c r="B18"/>
  <c r="E17"/>
  <c r="H18" s="1"/>
  <c r="B17"/>
  <c r="B16"/>
  <c r="E15"/>
  <c r="B39" s="1"/>
  <c r="E38" s="1"/>
  <c r="B15"/>
  <c r="B14"/>
  <c r="E13" s="1"/>
  <c r="B13"/>
  <c r="B12"/>
  <c r="E11"/>
  <c r="B37" s="1"/>
  <c r="E36" s="1"/>
  <c r="B11"/>
  <c r="B10"/>
  <c r="E9"/>
  <c r="H10" s="1"/>
  <c r="B28" s="1"/>
  <c r="B9"/>
  <c r="O7"/>
  <c r="K7"/>
  <c r="C7"/>
  <c r="A4"/>
  <c r="B30" l="1"/>
  <c r="K20"/>
  <c r="H14"/>
  <c r="B38"/>
  <c r="B49" s="1"/>
  <c r="E48" s="1"/>
  <c r="B51"/>
  <c r="H37"/>
  <c r="B36"/>
  <c r="B48" s="1"/>
  <c r="B40"/>
  <c r="E40" s="1"/>
  <c r="H22"/>
  <c r="B31" s="1"/>
  <c r="E30" s="1"/>
  <c r="B34" s="1"/>
  <c r="E33" s="1"/>
  <c r="B53" l="1"/>
  <c r="H49"/>
  <c r="B45"/>
  <c r="E45" s="1"/>
  <c r="K39"/>
  <c r="K12"/>
  <c r="B29"/>
  <c r="E28" s="1"/>
  <c r="B50"/>
  <c r="E50" s="1"/>
  <c r="B54" s="1"/>
  <c r="E53" s="1"/>
  <c r="H41"/>
  <c r="B46" s="1"/>
  <c r="H26"/>
  <c r="K25" s="1"/>
  <c r="H25" l="1"/>
  <c r="N16"/>
  <c r="B33"/>
  <c r="H29"/>
  <c r="J59" i="21" l="1"/>
  <c r="J57"/>
  <c r="B24"/>
  <c r="E23" s="1"/>
  <c r="B23"/>
  <c r="B22"/>
  <c r="E21"/>
  <c r="B42" s="1"/>
  <c r="E42" s="1"/>
  <c r="B21"/>
  <c r="B20"/>
  <c r="E19" s="1"/>
  <c r="B41" s="1"/>
  <c r="E40" s="1"/>
  <c r="B19"/>
  <c r="B18"/>
  <c r="E17"/>
  <c r="H18" s="1"/>
  <c r="B17"/>
  <c r="B16"/>
  <c r="E15" s="1"/>
  <c r="B15"/>
  <c r="B14"/>
  <c r="E13"/>
  <c r="B38" s="1"/>
  <c r="E38" s="1"/>
  <c r="B13"/>
  <c r="B12"/>
  <c r="E11" s="1"/>
  <c r="B37" s="1"/>
  <c r="E36" s="1"/>
  <c r="B11"/>
  <c r="B10"/>
  <c r="E9"/>
  <c r="H10" s="1"/>
  <c r="B9"/>
  <c r="O7"/>
  <c r="K7"/>
  <c r="C7"/>
  <c r="A4"/>
  <c r="B28" l="1"/>
  <c r="E28" s="1"/>
  <c r="K12"/>
  <c r="B39"/>
  <c r="H14"/>
  <c r="B29" s="1"/>
  <c r="B48"/>
  <c r="E48" s="1"/>
  <c r="H37"/>
  <c r="H41"/>
  <c r="B46" s="1"/>
  <c r="B30"/>
  <c r="K20"/>
  <c r="H26" s="1"/>
  <c r="K25" s="1"/>
  <c r="B43"/>
  <c r="B51" s="1"/>
  <c r="E50" s="1"/>
  <c r="B54" s="1"/>
  <c r="H22"/>
  <c r="B31" s="1"/>
  <c r="E30" s="1"/>
  <c r="B49"/>
  <c r="B50"/>
  <c r="B36"/>
  <c r="B40"/>
  <c r="B53" l="1"/>
  <c r="E53" s="1"/>
  <c r="H49"/>
  <c r="B33"/>
  <c r="H29"/>
  <c r="B45"/>
  <c r="E45" s="1"/>
  <c r="K39"/>
  <c r="H25"/>
  <c r="N16"/>
  <c r="B34"/>
  <c r="E33" s="1"/>
  <c r="J59" i="20" l="1"/>
  <c r="J57"/>
  <c r="B24"/>
  <c r="E23" s="1"/>
  <c r="B23"/>
  <c r="B22"/>
  <c r="B21"/>
  <c r="E21" s="1"/>
  <c r="B42" s="1"/>
  <c r="E42" s="1"/>
  <c r="B20"/>
  <c r="E19" s="1"/>
  <c r="B41" s="1"/>
  <c r="E40" s="1"/>
  <c r="B19"/>
  <c r="B18"/>
  <c r="B17"/>
  <c r="E17" s="1"/>
  <c r="B16"/>
  <c r="E15" s="1"/>
  <c r="B15"/>
  <c r="B14"/>
  <c r="E13"/>
  <c r="B13"/>
  <c r="B12"/>
  <c r="E11" s="1"/>
  <c r="B37" s="1"/>
  <c r="E36" s="1"/>
  <c r="B11"/>
  <c r="B10"/>
  <c r="E9"/>
  <c r="B9"/>
  <c r="O7"/>
  <c r="K7"/>
  <c r="C7"/>
  <c r="A4"/>
  <c r="J59" i="19"/>
  <c r="J57"/>
  <c r="B24"/>
  <c r="E23" s="1"/>
  <c r="B43" s="1"/>
  <c r="B23"/>
  <c r="B22"/>
  <c r="E21"/>
  <c r="B21"/>
  <c r="B20"/>
  <c r="E19"/>
  <c r="B41" s="1"/>
  <c r="B19"/>
  <c r="B18"/>
  <c r="B17"/>
  <c r="E17" s="1"/>
  <c r="B40" s="1"/>
  <c r="E40" s="1"/>
  <c r="B16"/>
  <c r="E15" s="1"/>
  <c r="B39" s="1"/>
  <c r="B15"/>
  <c r="B14"/>
  <c r="E13" s="1"/>
  <c r="B38" s="1"/>
  <c r="E38" s="1"/>
  <c r="B13"/>
  <c r="B12"/>
  <c r="E11"/>
  <c r="B37" s="1"/>
  <c r="B11"/>
  <c r="B10"/>
  <c r="E9" s="1"/>
  <c r="B36" s="1"/>
  <c r="E36" s="1"/>
  <c r="B9"/>
  <c r="O7"/>
  <c r="K7"/>
  <c r="C7"/>
  <c r="A4"/>
  <c r="B40" i="20" l="1"/>
  <c r="B50" s="1"/>
  <c r="E50" s="1"/>
  <c r="H18"/>
  <c r="B30" s="1"/>
  <c r="B39"/>
  <c r="H14"/>
  <c r="B29" s="1"/>
  <c r="B43"/>
  <c r="B51" s="1"/>
  <c r="H22"/>
  <c r="B49" i="19"/>
  <c r="E48" s="1"/>
  <c r="B42"/>
  <c r="E42" s="1"/>
  <c r="B51" s="1"/>
  <c r="E50" s="1"/>
  <c r="B36" i="20"/>
  <c r="B48" s="1"/>
  <c r="B38"/>
  <c r="E38" s="1"/>
  <c r="H37" s="1"/>
  <c r="B45" s="1"/>
  <c r="E45" s="1"/>
  <c r="H10"/>
  <c r="B28" s="1"/>
  <c r="E28" s="1"/>
  <c r="H49" i="19"/>
  <c r="B49" i="20"/>
  <c r="E48" s="1"/>
  <c r="B48" i="19"/>
  <c r="B53" s="1"/>
  <c r="E53" s="1"/>
  <c r="H37"/>
  <c r="B50"/>
  <c r="B54" s="1"/>
  <c r="H41"/>
  <c r="B46" s="1"/>
  <c r="H41" i="20"/>
  <c r="B33"/>
  <c r="E33" s="1"/>
  <c r="H10" i="19"/>
  <c r="H14"/>
  <c r="B29" s="1"/>
  <c r="H18"/>
  <c r="H22"/>
  <c r="B31" s="1"/>
  <c r="K12" i="20"/>
  <c r="B31" l="1"/>
  <c r="E30" s="1"/>
  <c r="K20"/>
  <c r="H26" s="1"/>
  <c r="H25"/>
  <c r="K25" s="1"/>
  <c r="N16"/>
  <c r="B28" i="19"/>
  <c r="E28" s="1"/>
  <c r="B33" s="1"/>
  <c r="K12"/>
  <c r="H25" s="1"/>
  <c r="K39" i="20"/>
  <c r="B46"/>
  <c r="B45" i="19"/>
  <c r="E45" s="1"/>
  <c r="K39"/>
  <c r="B53" i="20"/>
  <c r="E53" s="1"/>
  <c r="H49"/>
  <c r="B30" i="19"/>
  <c r="E30" s="1"/>
  <c r="K20"/>
  <c r="B54" i="20"/>
  <c r="H29" l="1"/>
  <c r="B34"/>
  <c r="H29" i="19"/>
  <c r="B34"/>
  <c r="E33" s="1"/>
  <c r="H26"/>
  <c r="N16"/>
  <c r="J59" i="18" l="1"/>
  <c r="J57"/>
  <c r="B24"/>
  <c r="E23"/>
  <c r="B43" s="1"/>
  <c r="B23"/>
  <c r="H22"/>
  <c r="B31" s="1"/>
  <c r="E30" s="1"/>
  <c r="B22"/>
  <c r="E21"/>
  <c r="B42" s="1"/>
  <c r="E42" s="1"/>
  <c r="B21"/>
  <c r="K20"/>
  <c r="H26" s="1"/>
  <c r="K25" s="1"/>
  <c r="B20"/>
  <c r="E19"/>
  <c r="B41" s="1"/>
  <c r="E40" s="1"/>
  <c r="B19"/>
  <c r="B18"/>
  <c r="E17"/>
  <c r="H18" s="1"/>
  <c r="B30" s="1"/>
  <c r="B17"/>
  <c r="N16"/>
  <c r="B16"/>
  <c r="E15"/>
  <c r="B39" s="1"/>
  <c r="B15"/>
  <c r="B14"/>
  <c r="E13"/>
  <c r="H14" s="1"/>
  <c r="B29" s="1"/>
  <c r="B13"/>
  <c r="B12"/>
  <c r="E11"/>
  <c r="B37" s="1"/>
  <c r="E36" s="1"/>
  <c r="B11"/>
  <c r="B10"/>
  <c r="E9"/>
  <c r="H10" s="1"/>
  <c r="B9"/>
  <c r="O7"/>
  <c r="K7"/>
  <c r="C7"/>
  <c r="A4"/>
  <c r="J59" i="17"/>
  <c r="J57"/>
  <c r="B24"/>
  <c r="E23"/>
  <c r="B43" s="1"/>
  <c r="B23"/>
  <c r="B22"/>
  <c r="E21"/>
  <c r="B42" s="1"/>
  <c r="E42" s="1"/>
  <c r="B21"/>
  <c r="B20"/>
  <c r="E19"/>
  <c r="B41" s="1"/>
  <c r="E40" s="1"/>
  <c r="B19"/>
  <c r="B18"/>
  <c r="E17"/>
  <c r="B40" s="1"/>
  <c r="B17"/>
  <c r="B16"/>
  <c r="E15"/>
  <c r="B39" s="1"/>
  <c r="E38" s="1"/>
  <c r="B49" s="1"/>
  <c r="E48" s="1"/>
  <c r="B15"/>
  <c r="B14"/>
  <c r="E13"/>
  <c r="B38" s="1"/>
  <c r="B13"/>
  <c r="B12"/>
  <c r="E11"/>
  <c r="B37" s="1"/>
  <c r="E36" s="1"/>
  <c r="B11"/>
  <c r="B10"/>
  <c r="E9"/>
  <c r="B36" s="1"/>
  <c r="B9"/>
  <c r="O7"/>
  <c r="K7"/>
  <c r="C7"/>
  <c r="A4"/>
  <c r="B53" l="1"/>
  <c r="E53" s="1"/>
  <c r="H49"/>
  <c r="H37" i="18"/>
  <c r="B34"/>
  <c r="E33" s="1"/>
  <c r="H29"/>
  <c r="B48" i="17"/>
  <c r="H37"/>
  <c r="B50"/>
  <c r="E50" s="1"/>
  <c r="B54" s="1"/>
  <c r="H41"/>
  <c r="B46" s="1"/>
  <c r="B28" i="18"/>
  <c r="E28" s="1"/>
  <c r="B33" s="1"/>
  <c r="K12"/>
  <c r="H25" s="1"/>
  <c r="H41"/>
  <c r="B51"/>
  <c r="E50" s="1"/>
  <c r="B51" i="17"/>
  <c r="H10"/>
  <c r="B28" s="1"/>
  <c r="H14"/>
  <c r="H18"/>
  <c r="H22"/>
  <c r="B31" s="1"/>
  <c r="B36" i="18"/>
  <c r="B48" s="1"/>
  <c r="B38"/>
  <c r="E38" s="1"/>
  <c r="B49" s="1"/>
  <c r="E48" s="1"/>
  <c r="B40"/>
  <c r="B50" s="1"/>
  <c r="K39" l="1"/>
  <c r="B46"/>
  <c r="E45" s="1"/>
  <c r="B29" i="17"/>
  <c r="E28" s="1"/>
  <c r="B33" s="1"/>
  <c r="K12"/>
  <c r="B54" i="18"/>
  <c r="E53" s="1"/>
  <c r="H49"/>
  <c r="B30" i="17"/>
  <c r="E30" s="1"/>
  <c r="K20"/>
  <c r="H26" s="1"/>
  <c r="B45"/>
  <c r="E45" s="1"/>
  <c r="K39"/>
  <c r="B53" i="18"/>
  <c r="B45"/>
  <c r="H29" i="17" l="1"/>
  <c r="B34"/>
  <c r="E33" s="1"/>
  <c r="H25"/>
  <c r="K25" s="1"/>
  <c r="N16"/>
  <c r="F6" i="1" l="1"/>
  <c r="A3"/>
  <c r="F6" i="14"/>
  <c r="C3"/>
</calcChain>
</file>

<file path=xl/sharedStrings.xml><?xml version="1.0" encoding="utf-8"?>
<sst xmlns="http://schemas.openxmlformats.org/spreadsheetml/2006/main" count="596" uniqueCount="318">
  <si>
    <t>Главный секретарь</t>
  </si>
  <si>
    <t>Главный судья</t>
  </si>
  <si>
    <t>15-е место</t>
  </si>
  <si>
    <t>13-е место</t>
  </si>
  <si>
    <t>21:0; 21:0</t>
  </si>
  <si>
    <t>11-е место</t>
  </si>
  <si>
    <t>9-е место</t>
  </si>
  <si>
    <t>7-е место</t>
  </si>
  <si>
    <t>5-е место</t>
  </si>
  <si>
    <t>3-е место</t>
  </si>
  <si>
    <t>21:17; 21:13</t>
  </si>
  <si>
    <t>21:14; 21:14</t>
  </si>
  <si>
    <t>1-е место</t>
  </si>
  <si>
    <t>Категория</t>
  </si>
  <si>
    <t>Сроки проведения</t>
  </si>
  <si>
    <t>Город</t>
  </si>
  <si>
    <t>(название турнира)</t>
  </si>
  <si>
    <t>на 16 участников</t>
  </si>
  <si>
    <t xml:space="preserve">турнира проводимого по усовершенствованной олимпийской системе </t>
  </si>
  <si>
    <t>ТАБЛИЦА</t>
  </si>
  <si>
    <t>21:8; 21:7</t>
  </si>
  <si>
    <t>21:12; 21:15</t>
  </si>
  <si>
    <t>21:5; 21:12</t>
  </si>
  <si>
    <t>21:15;21:18</t>
  </si>
  <si>
    <t>21:13;21:13</t>
  </si>
  <si>
    <t>21:14;21:13</t>
  </si>
  <si>
    <t>21:9; 21:14</t>
  </si>
  <si>
    <t>21:12;21:8</t>
  </si>
  <si>
    <t>21:17;22:20</t>
  </si>
  <si>
    <t>21:15;21:15</t>
  </si>
  <si>
    <t>21:12;21:13</t>
  </si>
  <si>
    <t>21:0;21:0</t>
  </si>
  <si>
    <t>21:10; 21:9</t>
  </si>
  <si>
    <t>ОСНОВНОГО ЛИЧНОГО ТУРНИРА</t>
  </si>
  <si>
    <t xml:space="preserve"> на 32 участника</t>
  </si>
  <si>
    <t xml:space="preserve">                проводимого по усовершенствованной олимпийской системе </t>
  </si>
  <si>
    <t>Кемерово</t>
  </si>
  <si>
    <t>Статус игрока</t>
  </si>
  <si>
    <t>№№ строк</t>
  </si>
  <si>
    <t>Фамилия И.О. игрока</t>
  </si>
  <si>
    <t>1/8</t>
  </si>
  <si>
    <t>1/4</t>
  </si>
  <si>
    <t>1/2</t>
  </si>
  <si>
    <t>Финал</t>
  </si>
  <si>
    <t>финала</t>
  </si>
  <si>
    <t>21:10;21:12</t>
  </si>
  <si>
    <t>21:11;21:6</t>
  </si>
  <si>
    <t>21:11;21:12</t>
  </si>
  <si>
    <t>21:10;21:16</t>
  </si>
  <si>
    <t xml:space="preserve"> </t>
  </si>
  <si>
    <t>21:11; 21:17</t>
  </si>
  <si>
    <t>21:12; 21:17</t>
  </si>
  <si>
    <t>21:4; 21:4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</si>
  <si>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</si>
  <si>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</si>
  <si>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</si>
  <si>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21:13; 21:9</t>
  </si>
  <si>
    <t>21:11; 21:9</t>
  </si>
  <si>
    <t>17-е место</t>
  </si>
  <si>
    <t>19-е место</t>
  </si>
  <si>
    <t>25-е место</t>
  </si>
  <si>
    <t>21-е место</t>
  </si>
  <si>
    <t>27-е место</t>
  </si>
  <si>
    <t>23-е место</t>
  </si>
  <si>
    <t>29-е место</t>
  </si>
  <si>
    <t>31-е место</t>
  </si>
  <si>
    <t>ФИ участника</t>
  </si>
  <si>
    <t>Год рождения</t>
  </si>
  <si>
    <t>Томск</t>
  </si>
  <si>
    <t>Баканов Максим</t>
  </si>
  <si>
    <t>Красноярск</t>
  </si>
  <si>
    <t>Бхати  Викрам  Кумар Дханрадж</t>
  </si>
  <si>
    <t>Вертелецкая Виктория</t>
  </si>
  <si>
    <t>Воропаев Сергей</t>
  </si>
  <si>
    <t>Новокузнецк</t>
  </si>
  <si>
    <t>Гасперская Кристина</t>
  </si>
  <si>
    <t>Добрынин Роман</t>
  </si>
  <si>
    <t>Дуничев Николай</t>
  </si>
  <si>
    <t>Егоров Дмитрий</t>
  </si>
  <si>
    <t>Ермаков Иван</t>
  </si>
  <si>
    <t>Ефимова Ксения</t>
  </si>
  <si>
    <t>Иванов Сергей</t>
  </si>
  <si>
    <t>Иванова Мария</t>
  </si>
  <si>
    <t>Кадошникова Диана</t>
  </si>
  <si>
    <t>Кириллова Валерия</t>
  </si>
  <si>
    <t>Кирюхина Анжелика</t>
  </si>
  <si>
    <t>Клинов Вячеслав</t>
  </si>
  <si>
    <t>Клинова Евгения</t>
  </si>
  <si>
    <t xml:space="preserve">Князькина Дарья  </t>
  </si>
  <si>
    <t>Кобзева Ольга</t>
  </si>
  <si>
    <t>Кодиров Шодруз</t>
  </si>
  <si>
    <t>Колбина Анастасия</t>
  </si>
  <si>
    <t>Новосибирск</t>
  </si>
  <si>
    <t>Коцарь Юрий</t>
  </si>
  <si>
    <t>Куликова Арсения</t>
  </si>
  <si>
    <t>Курманова Бегимай</t>
  </si>
  <si>
    <t>Кылбелбеу Бакдаулет</t>
  </si>
  <si>
    <t>Левкова Татьяна</t>
  </si>
  <si>
    <t>Ма Динь Туан</t>
  </si>
  <si>
    <t>Медетова Алина</t>
  </si>
  <si>
    <t>Минаева Анна</t>
  </si>
  <si>
    <t>Мякушко Никита</t>
  </si>
  <si>
    <t>Никулина Лариса</t>
  </si>
  <si>
    <t>Павлов Виталий</t>
  </si>
  <si>
    <t>Понамарев Дмитрий</t>
  </si>
  <si>
    <t>Ратников Николай</t>
  </si>
  <si>
    <t>Ратников Сергей</t>
  </si>
  <si>
    <t>Румянцев Арсений</t>
  </si>
  <si>
    <t>Фролова Юлия</t>
  </si>
  <si>
    <t>Хлыстун Ярослава</t>
  </si>
  <si>
    <t>Худойкулов Шахзод</t>
  </si>
  <si>
    <t>Шарма Ваншадж</t>
  </si>
  <si>
    <t>№ п.п.</t>
  </si>
  <si>
    <t>Список участников</t>
  </si>
  <si>
    <t>Спортивный разряд</t>
  </si>
  <si>
    <t>Примечание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</si>
  <si>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</si>
  <si>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</si>
  <si>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</si>
  <si>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</si>
  <si>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</si>
  <si>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</si>
  <si>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</si>
  <si>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</si>
  <si>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</si>
  <si>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</si>
  <si>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</si>
  <si>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</si>
  <si>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II</t>
  </si>
  <si>
    <t>хорошо</t>
  </si>
  <si>
    <t>III</t>
  </si>
  <si>
    <t>Гл. секретарь</t>
  </si>
  <si>
    <t>Судья</t>
  </si>
  <si>
    <t>I</t>
  </si>
  <si>
    <t>кмс</t>
  </si>
  <si>
    <t>б/р</t>
  </si>
  <si>
    <t>ФГБОУ ВО "КЕМЕРОВСКИЙ ГОСУДАРСТВЕННЫЙ УНИВЕРСИТЕТ"</t>
  </si>
  <si>
    <t>Открытый городской турнир по бадминтону</t>
  </si>
  <si>
    <t xml:space="preserve"> посвященный Дню молодежи</t>
  </si>
  <si>
    <t>28 - 30 июня 2019 г.</t>
  </si>
  <si>
    <t>С.А. Ратников</t>
  </si>
  <si>
    <t>Ратников Сергей Анатольевич</t>
  </si>
  <si>
    <t>Жуков Евгений Николавевиэ</t>
  </si>
  <si>
    <t>Фролова Юлия Станиславовна</t>
  </si>
  <si>
    <t>Дарманский Никита Вячеславович</t>
  </si>
  <si>
    <t>Козлова Валерия Александровна</t>
  </si>
  <si>
    <t>Кремса Дарья Андреевна</t>
  </si>
  <si>
    <t>Азизов Хикмат</t>
  </si>
  <si>
    <t>Баканов Алексей</t>
  </si>
  <si>
    <t>Внукова Екатерина</t>
  </si>
  <si>
    <t>Высоцкая Анастасия</t>
  </si>
  <si>
    <t>Гунбин Иван</t>
  </si>
  <si>
    <t>Ефимов Юрий</t>
  </si>
  <si>
    <t>Иванова Светлана</t>
  </si>
  <si>
    <t>Кирюхин Кирилл</t>
  </si>
  <si>
    <t>Курилов Денис</t>
  </si>
  <si>
    <t>Кылычбе к Мирзаым</t>
  </si>
  <si>
    <t>Ларина Вероника</t>
  </si>
  <si>
    <t>Мирошниченко Павел</t>
  </si>
  <si>
    <t>Михайлов Антон</t>
  </si>
  <si>
    <t>Никитова Ольга</t>
  </si>
  <si>
    <t>Сердюк Дарья</t>
  </si>
  <si>
    <t>Скрипченко Сергей</t>
  </si>
  <si>
    <t>Солдатова Елизавета</t>
  </si>
  <si>
    <t>Сосенко Татьяна</t>
  </si>
  <si>
    <t>Сюсюкин Алексей</t>
  </si>
  <si>
    <t>Тальвик Илья</t>
  </si>
  <si>
    <t>Тальвик Кирилл</t>
  </si>
  <si>
    <t>Хлыстун Елена</t>
  </si>
  <si>
    <t>Минусинск</t>
  </si>
  <si>
    <t>Омск</t>
  </si>
  <si>
    <t>Абакан</t>
  </si>
  <si>
    <t>21:16;21:12;23:21</t>
  </si>
  <si>
    <t>21:0; 21:7</t>
  </si>
  <si>
    <t>21:4; 21:13</t>
  </si>
  <si>
    <t>21:5; 21:10</t>
  </si>
  <si>
    <t>21:12;21:11</t>
  </si>
  <si>
    <t>21:6;21:8</t>
  </si>
  <si>
    <t>21:16; 21:12</t>
  </si>
  <si>
    <t>21:13; 21:15</t>
  </si>
  <si>
    <t>21:17; 21:9</t>
  </si>
  <si>
    <t>21:6; 21:1</t>
  </si>
  <si>
    <t>21:18; 21:19</t>
  </si>
  <si>
    <t>21:14; 21:10</t>
  </si>
  <si>
    <t>19:21;21:10;22:20</t>
  </si>
  <si>
    <t>21:16; 21:8</t>
  </si>
  <si>
    <t>21:14; 21:15</t>
  </si>
  <si>
    <t>21:10; 21:13</t>
  </si>
  <si>
    <t>24:22; 22:20</t>
  </si>
  <si>
    <t>21:12;21:16</t>
  </si>
  <si>
    <t>21:16; 21:9</t>
  </si>
  <si>
    <t>21:9; 21:6</t>
  </si>
  <si>
    <t>21:18; 19:21; 21:15</t>
  </si>
  <si>
    <t>21:5; 21:5</t>
  </si>
  <si>
    <t>21:19;21:16</t>
  </si>
  <si>
    <t>18:21;22:20;25:23</t>
  </si>
  <si>
    <t>21:13;22:20</t>
  </si>
  <si>
    <t>21:19; 19:21; 21:13</t>
  </si>
  <si>
    <t>21:15;21:12</t>
  </si>
  <si>
    <t>22:20;15:21;21:11</t>
  </si>
  <si>
    <t>21:13;21:11</t>
  </si>
  <si>
    <t>21:10; 21:17</t>
  </si>
  <si>
    <t>21:13;21:14</t>
  </si>
  <si>
    <t>21:17; 21:7</t>
  </si>
  <si>
    <t>21:12;21:18</t>
  </si>
  <si>
    <t>22:20; 21:14</t>
  </si>
  <si>
    <t>21:9;21:15</t>
  </si>
  <si>
    <t>21:10;21:8</t>
  </si>
  <si>
    <t>21:18; 21:13</t>
  </si>
  <si>
    <t>21:18;23:21</t>
  </si>
  <si>
    <t>21:18; 13:21; 23:21</t>
  </si>
  <si>
    <t>21:19; 21:19</t>
  </si>
  <si>
    <t>21:14;21:15</t>
  </si>
  <si>
    <t>21:19;13:21;11:21</t>
  </si>
  <si>
    <t>15:21; 21:18; 21:19</t>
  </si>
  <si>
    <t>21:8; 21:9</t>
  </si>
  <si>
    <t>21:11; 21:14</t>
  </si>
  <si>
    <t>11:21; 21:14; 24:22</t>
  </si>
  <si>
    <t>21:16;21:23;23:25</t>
  </si>
  <si>
    <t>21:15; 14:21; 21:17:</t>
  </si>
  <si>
    <t>21:16;22:20</t>
  </si>
  <si>
    <t>19:21;22:20;21:17</t>
  </si>
  <si>
    <t>21;7;21:7</t>
  </si>
  <si>
    <t>21:16;21:19</t>
  </si>
  <si>
    <t>17:21;21:13;19:21</t>
  </si>
  <si>
    <t>21:17;17:21;11:21</t>
  </si>
  <si>
    <t>21:9;21:9</t>
  </si>
  <si>
    <t>21:18;21:6</t>
  </si>
  <si>
    <t>21:6;21:18</t>
  </si>
  <si>
    <t>21:23; 21:14; 21:9</t>
  </si>
  <si>
    <t>23:21;21:14</t>
  </si>
  <si>
    <t>21:17;23:21</t>
  </si>
  <si>
    <t>22:20;16:21;21:16</t>
  </si>
  <si>
    <t>12:21; 21:8; 21:8</t>
  </si>
  <si>
    <t>21:6;21:3</t>
  </si>
  <si>
    <t>21:7; 21:16</t>
  </si>
  <si>
    <t>21:2; 21:6</t>
  </si>
  <si>
    <t>21:9; 21:17</t>
  </si>
  <si>
    <t>21:12; 22:20</t>
  </si>
  <si>
    <t>21:14; 21:7</t>
  </si>
  <si>
    <t>21:4; 21:3</t>
  </si>
  <si>
    <t>21:18: 21:16</t>
  </si>
  <si>
    <t>21:10; 21:11</t>
  </si>
  <si>
    <t>21:11; 21:7</t>
  </si>
  <si>
    <t xml:space="preserve">   </t>
  </si>
  <si>
    <t>15:21; 21:16; 21:9</t>
  </si>
  <si>
    <t>21:8; 18:21; 21:19</t>
  </si>
  <si>
    <t>21:17; 21:18</t>
  </si>
  <si>
    <t>23:21; 21:11</t>
  </si>
  <si>
    <t>21:10;21:5</t>
  </si>
  <si>
    <t>21:19;21:8</t>
  </si>
  <si>
    <t>21:8;21:13</t>
  </si>
  <si>
    <t>21:23;21:14;21:16</t>
  </si>
  <si>
    <t>15:21;21:16;21:11</t>
  </si>
  <si>
    <t>21:17;14:21;11:21</t>
  </si>
  <si>
    <t>21:11;21:3</t>
  </si>
  <si>
    <t>21:2;21:9</t>
  </si>
  <si>
    <t>21:9;21:7</t>
  </si>
  <si>
    <t>21:11;21:11</t>
  </si>
  <si>
    <t>21:5;18:21;19:21</t>
  </si>
  <si>
    <t>21:15;21:11</t>
  </si>
  <si>
    <t>21:17;21:17</t>
  </si>
  <si>
    <t>21:17;13:21;21:18</t>
  </si>
  <si>
    <t>21:13;21:23;21:13</t>
  </si>
  <si>
    <t>21:6;21:12</t>
  </si>
  <si>
    <t>21:13;21:19</t>
  </si>
  <si>
    <t>21:8;21:14</t>
  </si>
  <si>
    <t>21:7;21:8</t>
  </si>
  <si>
    <t>21:3;21:6</t>
  </si>
  <si>
    <t>23:21;21:13</t>
  </si>
  <si>
    <t>21:5;21:9</t>
  </si>
  <si>
    <t>21:14; 21:18</t>
  </si>
  <si>
    <t>21:9; 21:19</t>
  </si>
  <si>
    <t>21:0;21:8</t>
  </si>
  <si>
    <t>21:8; 21:17</t>
  </si>
  <si>
    <t>21:11;21:18</t>
  </si>
  <si>
    <t>21:17; 21:12</t>
  </si>
  <si>
    <t>21:15;21:17</t>
  </si>
  <si>
    <t>21:6; 21:14</t>
  </si>
  <si>
    <t>15:21;21:12;21:17</t>
  </si>
  <si>
    <t>21:15;21:19</t>
  </si>
  <si>
    <t>21:14;:2113</t>
  </si>
  <si>
    <t>21:11;21:15</t>
  </si>
  <si>
    <t>21:19; 21:16</t>
  </si>
  <si>
    <t>21:4;21:10</t>
  </si>
  <si>
    <t>21:17;21:15</t>
  </si>
  <si>
    <t>21:7;21:5</t>
  </si>
  <si>
    <t>21:13; 21:18</t>
  </si>
  <si>
    <t>21:9;14:21;21:14</t>
  </si>
  <si>
    <t>22:20; 21:11</t>
  </si>
  <si>
    <t>Никитова О. - Скрипченко С.</t>
  </si>
  <si>
    <t>21:18; 23:21</t>
  </si>
  <si>
    <t>21:15; 21:9</t>
  </si>
  <si>
    <t>21:14;18:21;21:13</t>
  </si>
  <si>
    <t>21:5;18:21;21:12</t>
  </si>
  <si>
    <t>21:18; 22:20</t>
  </si>
  <si>
    <t>21:16; 21:19</t>
  </si>
  <si>
    <t>21:19;21:15</t>
  </si>
  <si>
    <t>21:16; 21:13</t>
  </si>
  <si>
    <t>21:9;21:12</t>
  </si>
  <si>
    <t>21:23;21:7;21:14</t>
  </si>
  <si>
    <t>21:14; 15:21; 21:11</t>
  </si>
  <si>
    <t>21:13; 21:12</t>
  </si>
  <si>
    <t>21:11;21:14</t>
  </si>
  <si>
    <t>21:11;17:21;21:13</t>
  </si>
  <si>
    <t>21:10; 21:15</t>
  </si>
  <si>
    <t>21:15; 21:13</t>
  </si>
  <si>
    <t>17:21;22:20;21:14</t>
  </si>
  <si>
    <t>20:22; 21:12; 21:14</t>
  </si>
  <si>
    <t>11:21; 21:12; 22:20</t>
  </si>
  <si>
    <t>21:19;18:21;24:22</t>
  </si>
  <si>
    <t>13:21; 21:13; 22:20</t>
  </si>
  <si>
    <t>23:21; 21:18</t>
  </si>
  <si>
    <t>14:21; 21:8; 21:16</t>
  </si>
  <si>
    <t>21:16;23:21</t>
  </si>
  <si>
    <t>Романчук Антон Андреевич</t>
  </si>
  <si>
    <t>Старовойтова Екатерина Сергеевна</t>
  </si>
  <si>
    <t>Миронова Валентина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</si>
</sst>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8"/>
      <name val="Arial Cyr"/>
      <family val="2"/>
      <charset val="204"/>
    </font>
    <font>
      <sz val="10"/>
      <color theme="1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b/>
      <sz val="6"/>
      <name val="Arial Cyr"/>
      <family val="2"/>
      <charset val="204"/>
    </font>
    <font>
      <b/>
      <sz val="8"/>
      <name val="Arial Cyr"/>
      <charset val="204"/>
    </font>
    <font>
      <sz val="10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10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rgb="FF92D050"/>
      <name val="Arial Cyr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9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10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5" fillId="0" borderId="1" xfId="2" applyFont="1" applyBorder="1"/>
    <xf numFmtId="0" fontId="15" fillId="0" borderId="0" xfId="2" applyFont="1"/>
    <xf numFmtId="0" fontId="14" fillId="0" borderId="0" xfId="2" applyFont="1" applyFill="1" applyAlignment="1">
      <alignment horizontal="left"/>
    </xf>
    <xf numFmtId="0" fontId="1" fillId="0" borderId="0" xfId="1" applyFont="1" applyBorder="1" applyAlignment="1">
      <alignment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1" fillId="0" borderId="9" xfId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 wrapText="1"/>
    </xf>
    <xf numFmtId="49" fontId="3" fillId="0" borderId="0" xfId="1" applyNumberFormat="1" applyFont="1" applyBorder="1" applyAlignment="1">
      <alignment vertical="center" wrapText="1"/>
    </xf>
    <xf numFmtId="0" fontId="1" fillId="0" borderId="13" xfId="1" applyFont="1" applyFill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Border="1" applyAlignment="1">
      <alignment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vertical="center" wrapText="1"/>
    </xf>
    <xf numFmtId="0" fontId="5" fillId="0" borderId="5" xfId="1" applyNumberFormat="1" applyFont="1" applyBorder="1" applyAlignment="1">
      <alignment vertical="center" wrapText="1"/>
    </xf>
    <xf numFmtId="0" fontId="5" fillId="0" borderId="8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5" fillId="0" borderId="0" xfId="1" applyNumberFormat="1" applyFont="1" applyBorder="1" applyAlignment="1">
      <alignment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3" fillId="0" borderId="0" xfId="1" applyNumberFormat="1" applyFont="1" applyAlignment="1">
      <alignment vertical="center" wrapText="1"/>
    </xf>
    <xf numFmtId="0" fontId="3" fillId="0" borderId="2" xfId="1" applyNumberFormat="1" applyFont="1" applyBorder="1" applyAlignment="1">
      <alignment horizontal="left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5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7" xfId="1" applyNumberFormat="1" applyFont="1" applyBorder="1" applyAlignment="1">
      <alignment vertical="center" wrapText="1"/>
    </xf>
    <xf numFmtId="0" fontId="5" fillId="0" borderId="0" xfId="1" applyNumberFormat="1" applyFont="1" applyAlignment="1">
      <alignment horizontal="left"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5" fillId="0" borderId="0" xfId="1" applyNumberFormat="1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24" fillId="0" borderId="0" xfId="1" applyFont="1" applyAlignment="1">
      <alignment horizontal="left"/>
    </xf>
    <xf numFmtId="0" fontId="25" fillId="0" borderId="0" xfId="1" applyFont="1" applyAlignment="1">
      <alignment horizontal="centerContinuous" wrapText="1"/>
    </xf>
    <xf numFmtId="0" fontId="24" fillId="0" borderId="0" xfId="1" applyFont="1" applyAlignment="1">
      <alignment horizontal="center"/>
    </xf>
    <xf numFmtId="0" fontId="13" fillId="0" borderId="0" xfId="1" applyFont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8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14" xfId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5" fillId="0" borderId="4" xfId="1" applyFont="1" applyBorder="1" applyAlignment="1">
      <alignment vertical="center" wrapText="1"/>
    </xf>
    <xf numFmtId="49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vertical="center" wrapText="1"/>
    </xf>
    <xf numFmtId="0" fontId="25" fillId="0" borderId="0" xfId="1" applyFont="1" applyAlignment="1">
      <alignment horizontal="centerContinuous" vertical="distributed" wrapText="1"/>
    </xf>
    <xf numFmtId="0" fontId="1" fillId="0" borderId="0" xfId="1" applyAlignment="1">
      <alignment horizontal="centerContinuous" vertical="distributed"/>
    </xf>
    <xf numFmtId="0" fontId="3" fillId="0" borderId="13" xfId="1" applyNumberFormat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2" fillId="2" borderId="8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1" fillId="2" borderId="10" xfId="1" applyFont="1" applyFill="1" applyBorder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1" fillId="2" borderId="0" xfId="1" applyFill="1" applyAlignment="1">
      <alignment vertical="center" wrapText="1"/>
    </xf>
    <xf numFmtId="0" fontId="1" fillId="2" borderId="2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vertical="center" wrapText="1"/>
    </xf>
    <xf numFmtId="0" fontId="1" fillId="0" borderId="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4" fillId="0" borderId="0" xfId="2" applyFont="1" applyFill="1" applyAlignment="1">
      <alignment horizontal="left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20" fontId="1" fillId="2" borderId="2" xfId="1" applyNumberFormat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29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20" fontId="1" fillId="0" borderId="2" xfId="1" applyNumberFormat="1" applyFont="1" applyFill="1" applyBorder="1" applyAlignment="1">
      <alignment horizontal="center" vertical="center"/>
    </xf>
    <xf numFmtId="20" fontId="1" fillId="0" borderId="2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18" fillId="0" borderId="9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textRotation="90" wrapText="1"/>
    </xf>
    <xf numFmtId="0" fontId="17" fillId="0" borderId="9" xfId="1" applyFont="1" applyBorder="1" applyAlignment="1">
      <alignment horizontal="center" vertical="center" textRotation="90" wrapText="1"/>
    </xf>
    <xf numFmtId="49" fontId="18" fillId="0" borderId="12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20" fontId="1" fillId="2" borderId="2" xfId="1" applyNumberFormat="1" applyFill="1" applyBorder="1" applyAlignment="1">
      <alignment horizontal="center" vertical="center"/>
    </xf>
    <xf numFmtId="16" fontId="1" fillId="0" borderId="2" xfId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/>
    </xf>
    <xf numFmtId="0" fontId="1" fillId="0" borderId="1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6" fillId="2" borderId="13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6" fillId="2" borderId="6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6-28-WSfo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6-30-MS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6-30-WDfo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6-29-MDform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6-29-XDfor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"/>
      <sheetName val="WSB"/>
      <sheetName val="WSC"/>
    </sheetNames>
    <sheetDataSet>
      <sheetData sheetId="0">
        <row r="1">
          <cell r="B1" t="str">
            <v>Открытый городской турнир по бадминтону, посвященный Дню молодежи</v>
          </cell>
        </row>
        <row r="2">
          <cell r="B2" t="str">
            <v>Кемерово</v>
          </cell>
        </row>
        <row r="3">
          <cell r="B3" t="str">
            <v>28-30.06.2019</v>
          </cell>
        </row>
        <row r="5">
          <cell r="B5" t="str">
            <v>WSC</v>
          </cell>
          <cell r="C5">
            <v>1</v>
          </cell>
          <cell r="D5" t="str">
            <v>Клинова Евгения</v>
          </cell>
        </row>
        <row r="6">
          <cell r="C6">
            <v>2</v>
          </cell>
          <cell r="D6" t="str">
            <v>Минаева Анна</v>
          </cell>
        </row>
        <row r="7">
          <cell r="C7">
            <v>3</v>
          </cell>
          <cell r="D7" t="str">
            <v>Солдатова Елизавета</v>
          </cell>
        </row>
        <row r="8">
          <cell r="C8">
            <v>4</v>
          </cell>
          <cell r="D8" t="str">
            <v>Ларина Вероника</v>
          </cell>
        </row>
        <row r="9">
          <cell r="C9">
            <v>5</v>
          </cell>
          <cell r="D9" t="str">
            <v>Кадошникова Диана</v>
          </cell>
        </row>
        <row r="10">
          <cell r="C10">
            <v>6</v>
          </cell>
          <cell r="D10" t="str">
            <v>Медетова Алина</v>
          </cell>
        </row>
        <row r="11">
          <cell r="C11">
            <v>7</v>
          </cell>
          <cell r="D11" t="str">
            <v>Сосенко Татьяна</v>
          </cell>
        </row>
        <row r="12">
          <cell r="C12">
            <v>8</v>
          </cell>
          <cell r="D12" t="str">
            <v>Куликова Арсения</v>
          </cell>
        </row>
        <row r="13">
          <cell r="C13">
            <v>9</v>
          </cell>
          <cell r="D13" t="str">
            <v>Хлыстун Ярослава</v>
          </cell>
        </row>
        <row r="14">
          <cell r="C14">
            <v>10</v>
          </cell>
          <cell r="D14" t="str">
            <v>Калычбек к Мирзаим</v>
          </cell>
        </row>
        <row r="15">
          <cell r="C15">
            <v>11</v>
          </cell>
          <cell r="D15" t="str">
            <v>Курманова Бегимай</v>
          </cell>
        </row>
        <row r="16">
          <cell r="C16">
            <v>12</v>
          </cell>
          <cell r="D16" t="str">
            <v>Сердюк Дарья</v>
          </cell>
        </row>
        <row r="17">
          <cell r="C17">
            <v>13</v>
          </cell>
        </row>
        <row r="18">
          <cell r="C18">
            <v>14</v>
          </cell>
        </row>
        <row r="19">
          <cell r="C19">
            <v>15</v>
          </cell>
        </row>
        <row r="20">
          <cell r="C20">
            <v>16</v>
          </cell>
        </row>
        <row r="21">
          <cell r="B21" t="str">
            <v>WSB</v>
          </cell>
          <cell r="C21">
            <v>1</v>
          </cell>
          <cell r="D21" t="str">
            <v>Кобзева Ольга</v>
          </cell>
        </row>
        <row r="22">
          <cell r="C22">
            <v>2</v>
          </cell>
          <cell r="D22" t="str">
            <v>Вертелецкая Виктория</v>
          </cell>
        </row>
        <row r="23">
          <cell r="C23">
            <v>3</v>
          </cell>
          <cell r="D23" t="str">
            <v>Колбина Анастасия</v>
          </cell>
        </row>
        <row r="24">
          <cell r="C24">
            <v>4</v>
          </cell>
          <cell r="D24" t="str">
            <v>Кириллова Валерия</v>
          </cell>
        </row>
        <row r="25">
          <cell r="C25">
            <v>5</v>
          </cell>
          <cell r="D25" t="str">
            <v>Никитова Ольга</v>
          </cell>
        </row>
        <row r="26">
          <cell r="C26">
            <v>6</v>
          </cell>
          <cell r="D26" t="str">
            <v>Иванова Мария</v>
          </cell>
        </row>
        <row r="27">
          <cell r="C27">
            <v>7</v>
          </cell>
          <cell r="D27" t="str">
            <v>Минаева Анна</v>
          </cell>
        </row>
        <row r="28">
          <cell r="C28">
            <v>8</v>
          </cell>
        </row>
        <row r="29">
          <cell r="C29">
            <v>9</v>
          </cell>
        </row>
        <row r="30">
          <cell r="C30">
            <v>10</v>
          </cell>
        </row>
        <row r="31">
          <cell r="C31">
            <v>11</v>
          </cell>
        </row>
        <row r="32">
          <cell r="C32">
            <v>12</v>
          </cell>
        </row>
        <row r="33">
          <cell r="C33">
            <v>13</v>
          </cell>
        </row>
        <row r="34">
          <cell r="C34">
            <v>14</v>
          </cell>
        </row>
        <row r="35">
          <cell r="C35">
            <v>15</v>
          </cell>
        </row>
        <row r="36">
          <cell r="C36">
            <v>16</v>
          </cell>
        </row>
        <row r="37">
          <cell r="D37" t="str">
            <v>С.А. Ратников</v>
          </cell>
        </row>
        <row r="38">
          <cell r="D38" t="str">
            <v>Е.Н. Жуков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S"/>
      <sheetName val="MSB"/>
      <sheetName val="MSC"/>
      <sheetName val="MSD"/>
    </sheetNames>
    <sheetDataSet>
      <sheetData sheetId="0">
        <row r="1">
          <cell r="B1" t="str">
            <v>Открытый городской турнир по бадминтону, посвященный Дню молодежи</v>
          </cell>
        </row>
        <row r="2">
          <cell r="B2" t="str">
            <v>Кемерово</v>
          </cell>
        </row>
        <row r="3">
          <cell r="B3" t="str">
            <v>28-30.06.2019</v>
          </cell>
        </row>
        <row r="5">
          <cell r="B5" t="str">
            <v>MSB</v>
          </cell>
          <cell r="C5">
            <v>1</v>
          </cell>
          <cell r="D5" t="str">
            <v>Мякушко Никита</v>
          </cell>
        </row>
        <row r="6">
          <cell r="C6">
            <v>2</v>
          </cell>
          <cell r="D6" t="str">
            <v>Ма Динь Туан</v>
          </cell>
        </row>
        <row r="7">
          <cell r="C7">
            <v>3</v>
          </cell>
          <cell r="D7" t="str">
            <v>Скрипченко Сергей</v>
          </cell>
        </row>
        <row r="8">
          <cell r="C8">
            <v>4</v>
          </cell>
          <cell r="D8" t="str">
            <v>Азизов Хикмат</v>
          </cell>
        </row>
        <row r="9">
          <cell r="C9">
            <v>5</v>
          </cell>
          <cell r="D9" t="str">
            <v>Егоров Дмитрий</v>
          </cell>
        </row>
        <row r="10">
          <cell r="C10">
            <v>6</v>
          </cell>
          <cell r="D10" t="str">
            <v>Понамарев Дмитрий</v>
          </cell>
        </row>
        <row r="11">
          <cell r="C11">
            <v>7</v>
          </cell>
          <cell r="D11" t="str">
            <v>Баканов Максим</v>
          </cell>
        </row>
        <row r="12">
          <cell r="C12">
            <v>8</v>
          </cell>
          <cell r="D12" t="str">
            <v>Добрынин Роман</v>
          </cell>
        </row>
        <row r="13">
          <cell r="C13">
            <v>9</v>
          </cell>
          <cell r="D13" t="str">
            <v>Худойкулов Шахзод</v>
          </cell>
        </row>
        <row r="14">
          <cell r="C14">
            <v>10</v>
          </cell>
          <cell r="D14" t="str">
            <v>Иванов Сергей</v>
          </cell>
        </row>
        <row r="15">
          <cell r="C15">
            <v>11</v>
          </cell>
          <cell r="D15" t="str">
            <v>Ратников Сергей</v>
          </cell>
        </row>
        <row r="16">
          <cell r="C16">
            <v>12</v>
          </cell>
          <cell r="D16" t="str">
            <v>Михайлов Антон</v>
          </cell>
        </row>
        <row r="17">
          <cell r="C17">
            <v>13</v>
          </cell>
          <cell r="D17" t="str">
            <v>Дуничев Николай</v>
          </cell>
        </row>
        <row r="18">
          <cell r="C18">
            <v>14</v>
          </cell>
          <cell r="D18" t="str">
            <v>Павлов Виталий</v>
          </cell>
        </row>
        <row r="19">
          <cell r="C19">
            <v>15</v>
          </cell>
          <cell r="D19" t="str">
            <v>Гунбин Иван</v>
          </cell>
        </row>
        <row r="20">
          <cell r="C20">
            <v>16</v>
          </cell>
          <cell r="D20" t="str">
            <v>Мирошниченко Павел</v>
          </cell>
        </row>
        <row r="21">
          <cell r="B21" t="str">
            <v>MSC</v>
          </cell>
          <cell r="C21">
            <v>1</v>
          </cell>
          <cell r="D21" t="str">
            <v>Кодиров Шодруз</v>
          </cell>
        </row>
        <row r="22">
          <cell r="C22">
            <v>2</v>
          </cell>
          <cell r="D22" t="str">
            <v>Абрамов Александр</v>
          </cell>
        </row>
        <row r="23">
          <cell r="C23">
            <v>3</v>
          </cell>
          <cell r="D23" t="str">
            <v>Ефимов Юрий</v>
          </cell>
        </row>
        <row r="24">
          <cell r="C24">
            <v>4</v>
          </cell>
          <cell r="D24" t="str">
            <v>Коцарь Юрий</v>
          </cell>
        </row>
        <row r="25">
          <cell r="C25">
            <v>5</v>
          </cell>
          <cell r="D25" t="str">
            <v>Клинов Вячеслав</v>
          </cell>
        </row>
        <row r="26">
          <cell r="C26">
            <v>6</v>
          </cell>
          <cell r="D26" t="str">
            <v>Михеев Михаил</v>
          </cell>
        </row>
        <row r="27">
          <cell r="C27">
            <v>7</v>
          </cell>
          <cell r="D27" t="str">
            <v>Ермаков Иван</v>
          </cell>
        </row>
        <row r="28">
          <cell r="C28">
            <v>8</v>
          </cell>
          <cell r="D28" t="str">
            <v>Курилов Денис</v>
          </cell>
        </row>
        <row r="29">
          <cell r="C29">
            <v>9</v>
          </cell>
          <cell r="D29" t="str">
            <v>Баканов Алексей</v>
          </cell>
        </row>
        <row r="30">
          <cell r="C30">
            <v>10</v>
          </cell>
          <cell r="D30" t="str">
            <v>Румянцев Арсений</v>
          </cell>
        </row>
        <row r="31">
          <cell r="C31">
            <v>11</v>
          </cell>
          <cell r="D31" t="str">
            <v>Ратников Николай</v>
          </cell>
        </row>
        <row r="32">
          <cell r="C32">
            <v>12</v>
          </cell>
          <cell r="D32" t="str">
            <v>Тальвик Илья</v>
          </cell>
        </row>
        <row r="33">
          <cell r="C33">
            <v>13</v>
          </cell>
        </row>
        <row r="34">
          <cell r="C34">
            <v>14</v>
          </cell>
        </row>
        <row r="35">
          <cell r="C35">
            <v>15</v>
          </cell>
        </row>
        <row r="36">
          <cell r="C36">
            <v>16</v>
          </cell>
        </row>
        <row r="53">
          <cell r="D53" t="str">
            <v>С.А. Ратников</v>
          </cell>
        </row>
        <row r="54">
          <cell r="D54" t="str">
            <v>Е.Н. Жуков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D"/>
      <sheetName val="WD_game"/>
    </sheetNames>
    <sheetDataSet>
      <sheetData sheetId="0">
        <row r="1">
          <cell r="B1" t="str">
            <v>Открытый городской турнир по бадминтону, посвященный Дню молодежи</v>
          </cell>
        </row>
        <row r="2">
          <cell r="B2" t="str">
            <v>Кемерово</v>
          </cell>
        </row>
        <row r="3">
          <cell r="B3" t="str">
            <v>28-30.06.2019</v>
          </cell>
        </row>
        <row r="5">
          <cell r="B5" t="str">
            <v>WD</v>
          </cell>
          <cell r="C5">
            <v>1</v>
          </cell>
          <cell r="D5" t="str">
            <v>Внукова Е. - Никитова О.</v>
          </cell>
        </row>
        <row r="6">
          <cell r="C6">
            <v>2</v>
          </cell>
          <cell r="D6" t="str">
            <v>Иванова М. - Ефимова К.</v>
          </cell>
        </row>
        <row r="7">
          <cell r="C7">
            <v>3</v>
          </cell>
          <cell r="D7" t="str">
            <v>Колбина А. - Гасперская К.</v>
          </cell>
        </row>
        <row r="8">
          <cell r="C8">
            <v>4</v>
          </cell>
          <cell r="D8" t="str">
            <v>Кобзева О. - Криллова В.</v>
          </cell>
        </row>
        <row r="9">
          <cell r="C9">
            <v>5</v>
          </cell>
          <cell r="D9" t="str">
            <v>Сосенко Т. - Хлыстун Е.</v>
          </cell>
        </row>
        <row r="10">
          <cell r="C10">
            <v>6</v>
          </cell>
          <cell r="D10" t="str">
            <v>Никулина Л. - Иванова С.</v>
          </cell>
        </row>
        <row r="11">
          <cell r="C11">
            <v>7</v>
          </cell>
          <cell r="D11" t="str">
            <v>Медетова А. - Курманова Б.</v>
          </cell>
        </row>
        <row r="12">
          <cell r="C12">
            <v>8</v>
          </cell>
          <cell r="D12" t="str">
            <v>Ларина В. - Хлыстун Я.</v>
          </cell>
        </row>
        <row r="13">
          <cell r="C13">
            <v>9</v>
          </cell>
          <cell r="D13" t="str">
            <v>Высоцкая А. - Калычбек М.</v>
          </cell>
        </row>
        <row r="14">
          <cell r="C14">
            <v>10</v>
          </cell>
          <cell r="D14" t="str">
            <v>Кадошникова Д. - Куликова А.</v>
          </cell>
        </row>
        <row r="15">
          <cell r="C15">
            <v>11</v>
          </cell>
        </row>
        <row r="16">
          <cell r="C16">
            <v>12</v>
          </cell>
        </row>
        <row r="17">
          <cell r="C17">
            <v>13</v>
          </cell>
        </row>
        <row r="18">
          <cell r="C18">
            <v>14</v>
          </cell>
        </row>
        <row r="19">
          <cell r="C19">
            <v>15</v>
          </cell>
        </row>
        <row r="20">
          <cell r="C20">
            <v>16</v>
          </cell>
        </row>
        <row r="37">
          <cell r="D37" t="str">
            <v>С.А. Ратников</v>
          </cell>
        </row>
        <row r="38">
          <cell r="D38" t="str">
            <v>Е.Н. Жуков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D"/>
      <sheetName val="MD_game"/>
    </sheetNames>
    <sheetDataSet>
      <sheetData sheetId="0">
        <row r="1">
          <cell r="B1" t="str">
            <v>Открытый городской турнир по бадминтону, посвященный Дню молодежи</v>
          </cell>
        </row>
        <row r="2">
          <cell r="B2" t="str">
            <v>Кемерово</v>
          </cell>
        </row>
        <row r="3">
          <cell r="B3" t="str">
            <v>28-30.06.2019</v>
          </cell>
        </row>
        <row r="5">
          <cell r="B5" t="str">
            <v>MD</v>
          </cell>
          <cell r="C5">
            <v>1</v>
          </cell>
          <cell r="D5" t="str">
            <v>Баканов М. - Михайлов А.</v>
          </cell>
        </row>
        <row r="6">
          <cell r="C6">
            <v>2</v>
          </cell>
          <cell r="D6" t="str">
            <v>Мякушко Н. - Добрынин Р.</v>
          </cell>
        </row>
        <row r="7">
          <cell r="C7">
            <v>3</v>
          </cell>
          <cell r="D7" t="str">
            <v>Павлов В. - Дуничев Н.</v>
          </cell>
        </row>
        <row r="8">
          <cell r="C8">
            <v>4</v>
          </cell>
          <cell r="D8" t="str">
            <v>Егоров Д. - Мирошниченко П.</v>
          </cell>
        </row>
        <row r="9">
          <cell r="C9">
            <v>5</v>
          </cell>
          <cell r="D9" t="str">
            <v>Иванов С. - Худойкулов Ш.</v>
          </cell>
        </row>
        <row r="10">
          <cell r="C10">
            <v>6</v>
          </cell>
          <cell r="D10" t="str">
            <v>Ратников С. - Коцарь Ю.</v>
          </cell>
        </row>
        <row r="11">
          <cell r="C11">
            <v>7</v>
          </cell>
          <cell r="D11" t="str">
            <v>Курилов Д. - Гунбин И.</v>
          </cell>
        </row>
        <row r="12">
          <cell r="C12">
            <v>8</v>
          </cell>
          <cell r="D12" t="str">
            <v>Ермаков И. - Воропаев С.</v>
          </cell>
        </row>
        <row r="13">
          <cell r="C13">
            <v>9</v>
          </cell>
          <cell r="D13" t="str">
            <v>Кодиров Ш. - Кылбелбеу Б.</v>
          </cell>
        </row>
        <row r="14">
          <cell r="C14">
            <v>10</v>
          </cell>
          <cell r="D14" t="str">
            <v>Шарма - Бхати</v>
          </cell>
        </row>
        <row r="15">
          <cell r="C15">
            <v>11</v>
          </cell>
          <cell r="D15" t="str">
            <v>Румянцев А. - Баканов А.</v>
          </cell>
        </row>
        <row r="16">
          <cell r="C16">
            <v>12</v>
          </cell>
          <cell r="D16" t="str">
            <v>Ма Динь Т. - Азизов Х.</v>
          </cell>
        </row>
        <row r="17">
          <cell r="C17">
            <v>13</v>
          </cell>
          <cell r="D17" t="str">
            <v>Тальвик К. - Скрипченко С.</v>
          </cell>
        </row>
        <row r="18">
          <cell r="C18">
            <v>14</v>
          </cell>
          <cell r="D18" t="str">
            <v>Тальвик И. - Абрамов А.</v>
          </cell>
        </row>
        <row r="19">
          <cell r="C19">
            <v>15</v>
          </cell>
        </row>
        <row r="20">
          <cell r="C20">
            <v>16</v>
          </cell>
        </row>
        <row r="37">
          <cell r="D37" t="str">
            <v>С.А. Ратников</v>
          </cell>
        </row>
        <row r="38">
          <cell r="D38" t="str">
            <v>Е.Н. Жуков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list01"/>
      <sheetName val="list02"/>
    </sheetNames>
    <sheetDataSet>
      <sheetData sheetId="0">
        <row r="1">
          <cell r="B1" t="str">
            <v>Открытый городской турнир по бадминтону, посвященный Дню молодежи</v>
          </cell>
        </row>
        <row r="3">
          <cell r="B3" t="str">
            <v>28-30.06.2019</v>
          </cell>
        </row>
        <row r="5">
          <cell r="B5" t="str">
            <v>XD</v>
          </cell>
          <cell r="C5">
            <v>1</v>
          </cell>
          <cell r="D5" t="str">
            <v>Никитова О. - Скрипченко С.</v>
          </cell>
        </row>
        <row r="6">
          <cell r="C6">
            <v>2</v>
          </cell>
          <cell r="D6" t="str">
            <v>Колбина А. - Баканов М.</v>
          </cell>
        </row>
        <row r="7">
          <cell r="C7">
            <v>3</v>
          </cell>
          <cell r="D7" t="str">
            <v>Левкова Т. - Ма Динь Т.</v>
          </cell>
        </row>
        <row r="8">
          <cell r="C8">
            <v>4</v>
          </cell>
          <cell r="D8" t="str">
            <v>Фролова Ю. - Азизов Х.</v>
          </cell>
        </row>
        <row r="9">
          <cell r="C9">
            <v>5</v>
          </cell>
          <cell r="D9" t="str">
            <v>Миронова В. - Мирошниченко П.</v>
          </cell>
        </row>
        <row r="10">
          <cell r="C10">
            <v>6</v>
          </cell>
          <cell r="D10" t="str">
            <v>Князькина Д. - Михайлов А.</v>
          </cell>
        </row>
        <row r="11">
          <cell r="C11">
            <v>7</v>
          </cell>
          <cell r="D11" t="str">
            <v>Кобзева О. - Кирюхин К.</v>
          </cell>
        </row>
        <row r="12">
          <cell r="C12">
            <v>8</v>
          </cell>
          <cell r="D12" t="str">
            <v>Ефимова К. - Павлов В.</v>
          </cell>
        </row>
        <row r="13">
          <cell r="C13">
            <v>9</v>
          </cell>
          <cell r="D13" t="str">
            <v>Вертелецкая В. - Худойкулов Ш.</v>
          </cell>
        </row>
        <row r="14">
          <cell r="C14">
            <v>10</v>
          </cell>
          <cell r="D14" t="str">
            <v>Гасперская К. - Дуничев Н.</v>
          </cell>
        </row>
        <row r="15">
          <cell r="C15">
            <v>11</v>
          </cell>
          <cell r="D15" t="str">
            <v>Кирюхина А. - Коцарь Ю.</v>
          </cell>
        </row>
        <row r="16">
          <cell r="C16">
            <v>12</v>
          </cell>
          <cell r="D16" t="str">
            <v>Кириллова В. - Егоров Д.</v>
          </cell>
        </row>
        <row r="17">
          <cell r="C17">
            <v>13</v>
          </cell>
          <cell r="D17" t="str">
            <v>Минаева А. - Михеев М.</v>
          </cell>
        </row>
        <row r="18">
          <cell r="C18">
            <v>14</v>
          </cell>
          <cell r="D18" t="str">
            <v>Никулина Л. - Ефимов Ю.</v>
          </cell>
        </row>
        <row r="19">
          <cell r="C19">
            <v>15</v>
          </cell>
          <cell r="D19" t="str">
            <v>Клинова Е. - Гунбин И.</v>
          </cell>
        </row>
        <row r="20">
          <cell r="C20">
            <v>16</v>
          </cell>
          <cell r="D20" t="str">
            <v>Курманова Б. - Ратников С.</v>
          </cell>
        </row>
        <row r="21">
          <cell r="C21">
            <v>17</v>
          </cell>
          <cell r="D21" t="str">
            <v>Иванова М. - Курилов Д.</v>
          </cell>
        </row>
        <row r="22">
          <cell r="C22">
            <v>18</v>
          </cell>
          <cell r="D22" t="str">
            <v>Внукова Е. - Тальвик К.</v>
          </cell>
        </row>
        <row r="23">
          <cell r="C23">
            <v>19</v>
          </cell>
          <cell r="D23" t="str">
            <v>Иванова С. - Воропаев С.</v>
          </cell>
        </row>
        <row r="24">
          <cell r="C24">
            <v>20</v>
          </cell>
          <cell r="D24" t="str">
            <v>Хлыстун Е. - Ермаков И.</v>
          </cell>
        </row>
        <row r="25">
          <cell r="C25">
            <v>21</v>
          </cell>
          <cell r="D25" t="str">
            <v>Медетова А. - Кодиров Ш.</v>
          </cell>
        </row>
        <row r="26">
          <cell r="C26">
            <v>22</v>
          </cell>
          <cell r="D26" t="str">
            <v>Сосенко Т. - Сюсюкин А.</v>
          </cell>
        </row>
        <row r="27">
          <cell r="C27">
            <v>23</v>
          </cell>
          <cell r="D27" t="str">
            <v>Кадошникова Д. - Кылбелбеу Б.</v>
          </cell>
        </row>
        <row r="28">
          <cell r="C28">
            <v>24</v>
          </cell>
          <cell r="D28" t="str">
            <v>Хлыстун Я. - Румянцев А.</v>
          </cell>
        </row>
        <row r="29">
          <cell r="C29">
            <v>25</v>
          </cell>
          <cell r="D29" t="str">
            <v>Ларина В. - Баканов А.</v>
          </cell>
        </row>
        <row r="30">
          <cell r="C30">
            <v>26</v>
          </cell>
          <cell r="D30" t="str">
            <v>Куликова А. - Тальвик И.</v>
          </cell>
        </row>
        <row r="31">
          <cell r="C31">
            <v>27</v>
          </cell>
        </row>
        <row r="32">
          <cell r="C32">
            <v>28</v>
          </cell>
        </row>
        <row r="33">
          <cell r="C33">
            <v>29</v>
          </cell>
        </row>
        <row r="34">
          <cell r="C34">
            <v>30</v>
          </cell>
        </row>
        <row r="35">
          <cell r="C35">
            <v>31</v>
          </cell>
        </row>
        <row r="36">
          <cell r="C36">
            <v>32</v>
          </cell>
        </row>
        <row r="37">
          <cell r="D37" t="str">
            <v>С.А. Ратников</v>
          </cell>
        </row>
        <row r="38">
          <cell r="D38" t="str">
            <v>Е.Н. Жуков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112" customWidth="1"/>
    <col min="10" max="16384" width="9.140625" style="112"/>
  </cols>
  <sheetData>
    <row r="1" spans="1:9" ht="18.75">
      <c r="A1" s="110" t="s">
        <v>116</v>
      </c>
      <c r="B1" s="111"/>
      <c r="C1" s="111"/>
      <c r="D1" s="111"/>
      <c r="E1" s="111"/>
      <c r="F1" s="111"/>
      <c r="G1" s="111"/>
      <c r="H1" s="111"/>
      <c r="I1" s="111"/>
    </row>
    <row r="2" spans="1:9" ht="18.75">
      <c r="A2" s="110" t="s">
        <v>117</v>
      </c>
      <c r="B2" s="111"/>
      <c r="C2" s="111"/>
      <c r="D2" s="111"/>
      <c r="E2" s="111"/>
      <c r="F2" s="111"/>
      <c r="G2" s="111"/>
      <c r="H2" s="111"/>
      <c r="I2" s="111"/>
    </row>
    <row r="3" spans="1:9" ht="18.75">
      <c r="A3" s="113"/>
    </row>
    <row r="4" spans="1:9" ht="18.75">
      <c r="A4" s="110" t="s">
        <v>136</v>
      </c>
      <c r="B4" s="111"/>
      <c r="C4" s="111"/>
      <c r="D4" s="111"/>
      <c r="E4" s="111"/>
      <c r="F4" s="111"/>
      <c r="G4" s="111"/>
      <c r="H4" s="111"/>
      <c r="I4" s="111"/>
    </row>
    <row r="5" spans="1:9" ht="18.75">
      <c r="A5" s="110"/>
      <c r="B5" s="111"/>
      <c r="C5" s="111"/>
      <c r="D5" s="111"/>
      <c r="E5" s="111"/>
      <c r="F5" s="111"/>
      <c r="G5" s="111"/>
      <c r="H5" s="111"/>
      <c r="I5" s="111"/>
    </row>
    <row r="6" spans="1:9" ht="18.75">
      <c r="A6" s="113"/>
    </row>
    <row r="7" spans="1:9" ht="18.75">
      <c r="A7" s="110" t="s">
        <v>118</v>
      </c>
      <c r="B7" s="111"/>
      <c r="C7" s="111"/>
      <c r="D7" s="111"/>
      <c r="E7" s="111"/>
      <c r="F7" s="111"/>
      <c r="G7" s="111"/>
      <c r="H7" s="111"/>
      <c r="I7" s="111"/>
    </row>
    <row r="8" spans="1:9" ht="18.75">
      <c r="A8" s="110" t="s">
        <v>119</v>
      </c>
      <c r="B8" s="111"/>
      <c r="C8" s="111"/>
      <c r="D8" s="111"/>
      <c r="E8" s="111"/>
      <c r="F8" s="111"/>
      <c r="G8" s="111"/>
      <c r="H8" s="111"/>
      <c r="I8" s="111"/>
    </row>
    <row r="9" spans="1:9" ht="18.75">
      <c r="A9" s="113"/>
    </row>
    <row r="10" spans="1:9" ht="18.75">
      <c r="A10" s="113"/>
    </row>
    <row r="11" spans="1:9" ht="18.75">
      <c r="A11" s="113"/>
    </row>
    <row r="12" spans="1:9" ht="18.75">
      <c r="A12" s="113"/>
    </row>
    <row r="13" spans="1:9" ht="18.75">
      <c r="A13" s="113"/>
    </row>
    <row r="14" spans="1:9" ht="18.75">
      <c r="A14" s="113"/>
    </row>
    <row r="15" spans="1:9" ht="18.75">
      <c r="A15" s="113"/>
    </row>
    <row r="16" spans="1:9" ht="18.75">
      <c r="A16" s="113"/>
    </row>
    <row r="17" spans="1:9" ht="18.75">
      <c r="A17" s="113"/>
    </row>
    <row r="18" spans="1:9" ht="22.5">
      <c r="A18" s="139" t="s">
        <v>137</v>
      </c>
      <c r="B18" s="140"/>
      <c r="C18" s="140"/>
      <c r="D18" s="140"/>
      <c r="E18" s="140"/>
      <c r="F18" s="140"/>
      <c r="G18" s="140"/>
      <c r="H18" s="140"/>
      <c r="I18" s="140"/>
    </row>
    <row r="19" spans="1:9" ht="22.5">
      <c r="A19" s="114" t="s">
        <v>138</v>
      </c>
      <c r="B19" s="114"/>
      <c r="C19" s="114"/>
      <c r="D19" s="114"/>
      <c r="E19" s="114"/>
      <c r="F19" s="114"/>
      <c r="G19" s="114"/>
      <c r="H19" s="114"/>
      <c r="I19" s="114"/>
    </row>
    <row r="20" spans="1:9" ht="18.75">
      <c r="A20" s="113"/>
    </row>
    <row r="21" spans="1:9" ht="18.75">
      <c r="A21" s="113"/>
    </row>
    <row r="22" spans="1:9" ht="18.75">
      <c r="A22" s="113"/>
    </row>
    <row r="23" spans="1:9" ht="18.75">
      <c r="A23" s="110" t="s">
        <v>120</v>
      </c>
      <c r="B23" s="111"/>
      <c r="C23" s="111"/>
      <c r="D23" s="111"/>
      <c r="E23" s="111"/>
      <c r="F23" s="111"/>
      <c r="G23" s="111"/>
      <c r="H23" s="111"/>
      <c r="I23" s="111"/>
    </row>
    <row r="24" spans="1:9" ht="18.75">
      <c r="A24" s="115"/>
    </row>
    <row r="25" spans="1:9" ht="18.75">
      <c r="A25" s="110" t="s">
        <v>139</v>
      </c>
      <c r="B25" s="111"/>
      <c r="C25" s="111"/>
      <c r="D25" s="111"/>
      <c r="E25" s="111"/>
      <c r="F25" s="111"/>
      <c r="G25" s="111"/>
      <c r="H25" s="111"/>
      <c r="I25" s="1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7" customWidth="1"/>
    <col min="2" max="2" width="2.7109375" style="7" customWidth="1"/>
    <col min="3" max="3" width="25.7109375" style="7" customWidth="1"/>
    <col min="4" max="4" width="2.7109375" style="7" customWidth="1"/>
    <col min="5" max="5" width="25.7109375" style="7" customWidth="1"/>
    <col min="6" max="6" width="2.7109375" style="49" customWidth="1"/>
    <col min="7" max="7" width="25.7109375" style="7" customWidth="1"/>
    <col min="8" max="8" width="2.7109375" style="49" customWidth="1"/>
    <col min="9" max="9" width="25.7109375" style="7" customWidth="1"/>
    <col min="10" max="10" width="2.7109375" style="49" customWidth="1"/>
    <col min="11" max="11" width="25.7109375" style="9" customWidth="1"/>
    <col min="12" max="12" width="2.7109375" style="49" customWidth="1"/>
    <col min="13" max="16384" width="9.140625" style="7"/>
  </cols>
  <sheetData>
    <row r="1" spans="1:12" ht="1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15" customHeight="1">
      <c r="A2" s="228" t="s">
        <v>33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ht="15" customHeight="1">
      <c r="A3" s="228" t="s">
        <v>34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 s="32" customFormat="1" ht="15" customHeight="1">
      <c r="A4" s="254" t="str">
        <f>[5]Лист1!B1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 s="32" customFormat="1" ht="15" customHeight="1">
      <c r="A5" s="255" t="s">
        <v>16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5" customHeight="1">
      <c r="A6" s="256" t="s">
        <v>35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5" customHeight="1">
      <c r="E7" s="194"/>
      <c r="F7" s="194"/>
      <c r="G7" s="194"/>
      <c r="H7" s="201"/>
      <c r="I7" s="201"/>
      <c r="J7" s="12"/>
    </row>
    <row r="8" spans="1:12" s="32" customFormat="1" ht="15" customHeight="1">
      <c r="A8" s="50" t="s">
        <v>15</v>
      </c>
      <c r="B8" s="200" t="s">
        <v>36</v>
      </c>
      <c r="C8" s="200"/>
      <c r="D8" s="124"/>
      <c r="E8" s="50" t="s">
        <v>14</v>
      </c>
      <c r="F8" s="231" t="str">
        <f>[5]Лист1!B3</f>
        <v>28-30.06.2019</v>
      </c>
      <c r="G8" s="232"/>
      <c r="H8" s="52"/>
      <c r="I8" s="53" t="s">
        <v>13</v>
      </c>
      <c r="J8" s="232" t="str">
        <f>[5]Лист1!B5</f>
        <v>XD</v>
      </c>
      <c r="K8" s="232"/>
      <c r="L8" s="232"/>
    </row>
    <row r="9" spans="1:12" ht="15" customHeight="1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2" ht="15" customHeight="1">
      <c r="A10" s="249" t="s">
        <v>37</v>
      </c>
      <c r="B10" s="251" t="s">
        <v>38</v>
      </c>
      <c r="C10" s="249" t="s">
        <v>39</v>
      </c>
      <c r="D10" s="253" t="s">
        <v>40</v>
      </c>
      <c r="E10" s="253"/>
      <c r="F10" s="244" t="s">
        <v>41</v>
      </c>
      <c r="G10" s="244"/>
      <c r="H10" s="244" t="s">
        <v>42</v>
      </c>
      <c r="I10" s="244"/>
      <c r="J10" s="244" t="s">
        <v>43</v>
      </c>
      <c r="K10" s="244"/>
      <c r="L10" s="244"/>
    </row>
    <row r="11" spans="1:12" ht="15" customHeight="1">
      <c r="A11" s="250"/>
      <c r="B11" s="252"/>
      <c r="C11" s="250"/>
      <c r="D11" s="246" t="s">
        <v>44</v>
      </c>
      <c r="E11" s="246"/>
      <c r="F11" s="245" t="s">
        <v>44</v>
      </c>
      <c r="G11" s="245"/>
      <c r="H11" s="245" t="s">
        <v>44</v>
      </c>
      <c r="I11" s="245"/>
      <c r="J11" s="245"/>
      <c r="K11" s="245"/>
      <c r="L11" s="245"/>
    </row>
    <row r="12" spans="1:12" ht="18" customHeight="1">
      <c r="A12" s="54">
        <v>1</v>
      </c>
      <c r="B12" s="55">
        <v>1</v>
      </c>
      <c r="C12" s="142" t="str">
        <f>IF(VLOOKUP(A12,[5]Лист1!$C$5:$D$36,2,FALSE)=0,"X",VLOOKUP(A12,[5]Лист1!$C$5:$D$36,2,FALSE))</f>
        <v>Никитова О. - Скрипченко С.</v>
      </c>
      <c r="D12" s="133">
        <v>1</v>
      </c>
      <c r="E12" s="57" t="str">
        <f>C12</f>
        <v>Никитова О. - Скрипченко С.</v>
      </c>
      <c r="F12" s="58"/>
      <c r="G12" s="134"/>
      <c r="H12" s="59"/>
      <c r="I12" s="60"/>
      <c r="J12" s="59"/>
      <c r="K12" s="60"/>
    </row>
    <row r="13" spans="1:12" ht="18" customHeight="1">
      <c r="A13" s="61">
        <v>32</v>
      </c>
      <c r="B13" s="62">
        <v>2</v>
      </c>
      <c r="C13" s="56" t="str">
        <f>IF(VLOOKUP(A13,[5]Лист1!$C$5:$D$36,2,FALSE)=0,"X",VLOOKUP(A13,[5]Лист1!$C$5:$D$36,2,FALSE))</f>
        <v>X</v>
      </c>
      <c r="D13" s="63"/>
      <c r="E13" s="64"/>
      <c r="F13" s="89">
        <v>25</v>
      </c>
      <c r="G13" s="57" t="str">
        <f>E12</f>
        <v>Никитова О. - Скрипченко С.</v>
      </c>
      <c r="H13" s="65"/>
      <c r="I13" s="135"/>
      <c r="J13" s="66"/>
      <c r="K13" s="67"/>
    </row>
    <row r="14" spans="1:12" ht="18" customHeight="1">
      <c r="A14" s="61">
        <v>17</v>
      </c>
      <c r="B14" s="55">
        <v>3</v>
      </c>
      <c r="C14" s="142" t="str">
        <f>IF(VLOOKUP(A14,[5]Лист1!$C$5:$D$36,2,FALSE)=0,"X",VLOOKUP(A14,[5]Лист1!$C$5:$D$36,2,FALSE))</f>
        <v>Иванова М. - Курилов Д.</v>
      </c>
      <c r="D14" s="89">
        <v>2</v>
      </c>
      <c r="E14" s="68" t="str">
        <f>C14</f>
        <v>Иванова М. - Курилов Д.</v>
      </c>
      <c r="F14" s="69"/>
      <c r="G14" s="64" t="s">
        <v>269</v>
      </c>
      <c r="H14" s="70"/>
      <c r="I14" s="135"/>
      <c r="J14" s="66"/>
      <c r="K14" s="67"/>
    </row>
    <row r="15" spans="1:12" ht="18" customHeight="1">
      <c r="A15" s="61">
        <v>16</v>
      </c>
      <c r="B15" s="62">
        <v>4</v>
      </c>
      <c r="C15" s="142" t="str">
        <f>IF(VLOOKUP(A15,[5]Лист1!$C$5:$D$36,2,FALSE)=0,"X",VLOOKUP(A15,[5]Лист1!$C$5:$D$36,2,FALSE))</f>
        <v>Курманова Б. - Ратников С.</v>
      </c>
      <c r="D15" s="71"/>
      <c r="E15" s="64" t="s">
        <v>270</v>
      </c>
      <c r="F15" s="65"/>
      <c r="G15" s="136"/>
      <c r="H15" s="89">
        <v>41</v>
      </c>
      <c r="I15" s="57" t="str">
        <f>G17</f>
        <v>Ефимова К. - Павлов В.</v>
      </c>
      <c r="J15" s="65"/>
      <c r="K15" s="67"/>
    </row>
    <row r="16" spans="1:12" ht="18" customHeight="1">
      <c r="A16" s="61">
        <v>9</v>
      </c>
      <c r="B16" s="55">
        <v>5</v>
      </c>
      <c r="C16" s="144" t="str">
        <f>IF(VLOOKUP(A16,[5]Лист1!$C$5:$D$36,2,FALSE)=0,"X",VLOOKUP(A16,[5]Лист1!$C$5:$D$36,2,FALSE))</f>
        <v>Вертелецкая В. - Худойкулов Ш.</v>
      </c>
      <c r="D16" s="89">
        <v>3</v>
      </c>
      <c r="E16" s="145" t="str">
        <f>C16</f>
        <v>Вертелецкая В. - Худойкулов Ш.</v>
      </c>
      <c r="F16" s="65"/>
      <c r="G16" s="73"/>
      <c r="H16" s="71"/>
      <c r="I16" s="146" t="s">
        <v>271</v>
      </c>
      <c r="J16" s="74"/>
      <c r="K16" s="67"/>
    </row>
    <row r="17" spans="1:16" ht="18" customHeight="1">
      <c r="A17" s="61">
        <v>24</v>
      </c>
      <c r="B17" s="62">
        <v>6</v>
      </c>
      <c r="C17" s="142" t="str">
        <f>IF(VLOOKUP(A17,[5]Лист1!$C$5:$D$36,2,FALSE)=0,"X",VLOOKUP(A17,[5]Лист1!$C$5:$D$36,2,FALSE))</f>
        <v>Хлыстун Я. - Румянцев А.</v>
      </c>
      <c r="D17" s="70"/>
      <c r="E17" s="64" t="s">
        <v>46</v>
      </c>
      <c r="F17" s="89">
        <v>26</v>
      </c>
      <c r="G17" s="75" t="str">
        <f>E18</f>
        <v>Ефимова К. - Павлов В.</v>
      </c>
      <c r="H17" s="74"/>
      <c r="I17" s="137"/>
      <c r="J17" s="74"/>
      <c r="K17" s="67"/>
    </row>
    <row r="18" spans="1:16" ht="18" customHeight="1">
      <c r="A18" s="61">
        <v>25</v>
      </c>
      <c r="B18" s="55">
        <v>7</v>
      </c>
      <c r="C18" s="142" t="str">
        <f>IF(VLOOKUP(A18,[5]Лист1!$C$5:$D$36,2,FALSE)=0,"X",VLOOKUP(A18,[5]Лист1!$C$5:$D$36,2,FALSE))</f>
        <v>Ларина В. - Баканов А.</v>
      </c>
      <c r="D18" s="89">
        <v>4</v>
      </c>
      <c r="E18" s="75" t="str">
        <f>C19</f>
        <v>Ефимова К. - Павлов В.</v>
      </c>
      <c r="F18" s="69"/>
      <c r="G18" s="147" t="s">
        <v>272</v>
      </c>
      <c r="H18" s="65"/>
      <c r="I18" s="137"/>
      <c r="J18" s="74"/>
      <c r="K18" s="67"/>
    </row>
    <row r="19" spans="1:16" ht="18" customHeight="1">
      <c r="A19" s="61">
        <v>8</v>
      </c>
      <c r="B19" s="62">
        <v>8</v>
      </c>
      <c r="C19" s="142" t="str">
        <f>IF(VLOOKUP(A19,[5]Лист1!$C$5:$D$36,2,FALSE)=0,"X",VLOOKUP(A19,[5]Лист1!$C$5:$D$36,2,FALSE))</f>
        <v>Ефимова К. - Павлов В.</v>
      </c>
      <c r="D19" s="70"/>
      <c r="E19" s="64" t="s">
        <v>273</v>
      </c>
      <c r="F19" s="65"/>
      <c r="G19" s="73"/>
      <c r="H19" s="66"/>
      <c r="I19" s="76"/>
      <c r="J19" s="138">
        <v>59</v>
      </c>
      <c r="K19" s="148" t="str">
        <f>I23</f>
        <v>Миронова В. - Мирошниченко П.</v>
      </c>
      <c r="L19" s="77"/>
    </row>
    <row r="20" spans="1:16" ht="18" customHeight="1">
      <c r="A20" s="61">
        <v>5</v>
      </c>
      <c r="B20" s="55">
        <v>9</v>
      </c>
      <c r="C20" s="144" t="str">
        <f>IF(VLOOKUP(A20,[5]Лист1!$C$5:$D$36,2,FALSE)=0,"X",VLOOKUP(A20,[5]Лист1!$C$5:$D$36,2,FALSE))</f>
        <v>Миронова В. - Мирошниченко П.</v>
      </c>
      <c r="D20" s="89">
        <v>5</v>
      </c>
      <c r="E20" s="11" t="str">
        <f>C20</f>
        <v>Миронова В. - Мирошниченко П.</v>
      </c>
      <c r="F20" s="65"/>
      <c r="G20" s="73"/>
      <c r="H20" s="66"/>
      <c r="I20" s="76"/>
      <c r="J20" s="74"/>
      <c r="K20" s="147" t="s">
        <v>10</v>
      </c>
      <c r="L20" s="78"/>
    </row>
    <row r="21" spans="1:16" ht="18" customHeight="1">
      <c r="A21" s="61">
        <v>28</v>
      </c>
      <c r="B21" s="62">
        <v>10</v>
      </c>
      <c r="C21" s="56" t="str">
        <f>IF(VLOOKUP(A21,[5]Лист1!$C$5:$D$36,2,FALSE)=0,"X",VLOOKUP(A21,[5]Лист1!$C$5:$D$36,2,FALSE))</f>
        <v>X</v>
      </c>
      <c r="D21" s="70"/>
      <c r="E21" s="64"/>
      <c r="F21" s="89">
        <v>27</v>
      </c>
      <c r="G21" s="148" t="str">
        <f>E20</f>
        <v>Миронова В. - Мирошниченко П.</v>
      </c>
      <c r="H21" s="65"/>
      <c r="I21" s="76"/>
      <c r="J21" s="74"/>
      <c r="K21" s="79"/>
      <c r="L21" s="78"/>
    </row>
    <row r="22" spans="1:16" ht="18" customHeight="1">
      <c r="A22" s="61">
        <v>21</v>
      </c>
      <c r="B22" s="55">
        <v>11</v>
      </c>
      <c r="C22" s="142" t="str">
        <f>IF(VLOOKUP(A22,[5]Лист1!$C$5:$D$36,2,FALSE)=0,"X",VLOOKUP(A22,[5]Лист1!$C$5:$D$36,2,FALSE))</f>
        <v>Медетова А. - Кодиров Ш.</v>
      </c>
      <c r="D22" s="89">
        <v>6</v>
      </c>
      <c r="E22" s="75" t="str">
        <f>C23</f>
        <v>Кириллова В. - Егоров Д.</v>
      </c>
      <c r="F22" s="69"/>
      <c r="G22" s="147" t="s">
        <v>274</v>
      </c>
      <c r="H22" s="70"/>
      <c r="I22" s="76"/>
      <c r="J22" s="74"/>
      <c r="K22" s="79"/>
      <c r="L22" s="78"/>
    </row>
    <row r="23" spans="1:16" ht="18" customHeight="1">
      <c r="A23" s="61">
        <v>12</v>
      </c>
      <c r="B23" s="62">
        <v>12</v>
      </c>
      <c r="C23" s="142" t="str">
        <f>IF(VLOOKUP(A23,[5]Лист1!$C$5:$D$36,2,FALSE)=0,"X",VLOOKUP(A23,[5]Лист1!$C$5:$D$36,2,FALSE))</f>
        <v>Кириллова В. - Егоров Д.</v>
      </c>
      <c r="D23" s="70"/>
      <c r="E23" s="64" t="s">
        <v>275</v>
      </c>
      <c r="F23" s="65"/>
      <c r="G23" s="73"/>
      <c r="H23" s="89">
        <v>42</v>
      </c>
      <c r="I23" s="68" t="str">
        <f>G21</f>
        <v>Миронова В. - Мирошниченко П.</v>
      </c>
      <c r="J23" s="74"/>
      <c r="K23" s="79"/>
      <c r="L23" s="78"/>
    </row>
    <row r="24" spans="1:16" ht="18" customHeight="1">
      <c r="A24" s="61">
        <v>13</v>
      </c>
      <c r="B24" s="55">
        <v>13</v>
      </c>
      <c r="C24" s="142" t="str">
        <f>IF(VLOOKUP(A24,[5]Лист1!$C$5:$D$36,2,FALSE)=0,"X",VLOOKUP(A24,[5]Лист1!$C$5:$D$36,2,FALSE))</f>
        <v>Минаева А. - Михеев М.</v>
      </c>
      <c r="D24" s="89">
        <v>7</v>
      </c>
      <c r="E24" s="72" t="str">
        <f>C24</f>
        <v>Минаева А. - Михеев М.</v>
      </c>
      <c r="F24" s="65"/>
      <c r="G24" s="73"/>
      <c r="H24" s="71"/>
      <c r="I24" s="147" t="s">
        <v>276</v>
      </c>
      <c r="J24" s="65"/>
      <c r="K24" s="79"/>
      <c r="L24" s="78"/>
    </row>
    <row r="25" spans="1:16" ht="18" customHeight="1">
      <c r="A25" s="61">
        <v>20</v>
      </c>
      <c r="B25" s="62">
        <v>14</v>
      </c>
      <c r="C25" s="142" t="str">
        <f>IF(VLOOKUP(A25,[5]Лист1!$C$5:$D$36,2,FALSE)=0,"X",VLOOKUP(A25,[5]Лист1!$C$5:$D$36,2,FALSE))</f>
        <v>Хлыстун Е. - Ермаков И.</v>
      </c>
      <c r="D25" s="70"/>
      <c r="E25" s="64" t="s">
        <v>277</v>
      </c>
      <c r="F25" s="89">
        <v>28</v>
      </c>
      <c r="G25" s="75" t="str">
        <f>E26</f>
        <v>Фролова Ю. - Азизов Х.</v>
      </c>
      <c r="H25" s="74"/>
      <c r="I25" s="79"/>
      <c r="J25" s="74"/>
      <c r="K25" s="79"/>
      <c r="L25" s="78"/>
    </row>
    <row r="26" spans="1:16" ht="18" customHeight="1">
      <c r="A26" s="61">
        <v>29</v>
      </c>
      <c r="B26" s="55">
        <v>15</v>
      </c>
      <c r="C26" s="56" t="str">
        <f>IF(VLOOKUP(A26,[5]Лист1!$C$5:$D$36,2,FALSE)=0,"X",VLOOKUP(A26,[5]Лист1!$C$5:$D$36,2,FALSE))</f>
        <v>X</v>
      </c>
      <c r="D26" s="89">
        <v>8</v>
      </c>
      <c r="E26" s="75" t="str">
        <f>C27</f>
        <v>Фролова Ю. - Азизов Х.</v>
      </c>
      <c r="F26" s="69"/>
      <c r="G26" s="147" t="s">
        <v>278</v>
      </c>
      <c r="H26" s="65"/>
      <c r="I26" s="79"/>
      <c r="J26" s="74"/>
      <c r="K26" s="79"/>
      <c r="L26" s="78"/>
    </row>
    <row r="27" spans="1:16" ht="18" customHeight="1">
      <c r="A27" s="61">
        <v>4</v>
      </c>
      <c r="B27" s="62">
        <v>16</v>
      </c>
      <c r="C27" s="142" t="str">
        <f>IF(VLOOKUP(A27,[5]Лист1!$C$5:$D$36,2,FALSE)=0,"X",VLOOKUP(A27,[5]Лист1!$C$5:$D$36,2,FALSE))</f>
        <v>Фролова Ю. - Азизов Х.</v>
      </c>
      <c r="D27" s="70"/>
      <c r="E27" s="64"/>
      <c r="F27" s="65"/>
      <c r="G27" s="73"/>
      <c r="H27" s="80"/>
      <c r="I27" s="247" t="s">
        <v>12</v>
      </c>
      <c r="J27" s="81"/>
      <c r="K27" s="148" t="str">
        <f>K19</f>
        <v>Миронова В. - Мирошниченко П.</v>
      </c>
      <c r="L27" s="82">
        <v>80</v>
      </c>
    </row>
    <row r="28" spans="1:16" ht="18" customHeight="1">
      <c r="A28" s="61">
        <v>3</v>
      </c>
      <c r="B28" s="55">
        <v>17</v>
      </c>
      <c r="C28" s="142" t="str">
        <f>IF(VLOOKUP(A28,[5]Лист1!$C$5:$D$36,2,FALSE)=0,"X",VLOOKUP(A28,[5]Лист1!$C$5:$D$36,2,FALSE))</f>
        <v>Левкова Т. - Ма Динь Т.</v>
      </c>
      <c r="D28" s="89">
        <v>9</v>
      </c>
      <c r="E28" s="72" t="str">
        <f>C28</f>
        <v>Левкова Т. - Ма Динь Т.</v>
      </c>
      <c r="F28" s="65"/>
      <c r="G28" s="73"/>
      <c r="H28" s="66"/>
      <c r="I28" s="247"/>
      <c r="J28" s="81"/>
      <c r="K28" s="147" t="s">
        <v>50</v>
      </c>
      <c r="L28" s="78"/>
      <c r="P28" s="7" t="s">
        <v>49</v>
      </c>
    </row>
    <row r="29" spans="1:16" ht="18" customHeight="1">
      <c r="A29" s="61">
        <v>30</v>
      </c>
      <c r="B29" s="62">
        <v>18</v>
      </c>
      <c r="C29" s="56" t="str">
        <f>IF(VLOOKUP(A29,[5]Лист1!$C$5:$D$36,2,FALSE)=0,"X",VLOOKUP(A29,[5]Лист1!$C$5:$D$36,2,FALSE))</f>
        <v>X</v>
      </c>
      <c r="D29" s="70"/>
      <c r="E29" s="64"/>
      <c r="F29" s="89">
        <v>29</v>
      </c>
      <c r="G29" s="72" t="str">
        <f>E28</f>
        <v>Левкова Т. - Ма Динь Т.</v>
      </c>
      <c r="H29" s="65"/>
      <c r="I29" s="73"/>
      <c r="J29" s="74"/>
      <c r="K29" s="79"/>
      <c r="L29" s="78"/>
    </row>
    <row r="30" spans="1:16" ht="18" customHeight="1">
      <c r="A30" s="61">
        <v>19</v>
      </c>
      <c r="B30" s="55">
        <v>19</v>
      </c>
      <c r="C30" s="142" t="str">
        <f>IF(VLOOKUP(A30,[5]Лист1!$C$5:$D$36,2,FALSE)=0,"X",VLOOKUP(A30,[5]Лист1!$C$5:$D$36,2,FALSE))</f>
        <v>Иванова С. - Воропаев С.</v>
      </c>
      <c r="D30" s="89">
        <v>10</v>
      </c>
      <c r="E30" s="75" t="str">
        <f>C31</f>
        <v>Никулина Л. - Ефимов Ю.</v>
      </c>
      <c r="F30" s="69"/>
      <c r="G30" s="147" t="s">
        <v>20</v>
      </c>
      <c r="H30" s="70"/>
      <c r="I30" s="79"/>
      <c r="J30" s="66"/>
      <c r="K30" s="79"/>
      <c r="L30" s="78"/>
    </row>
    <row r="31" spans="1:16" ht="18" customHeight="1">
      <c r="A31" s="61">
        <v>14</v>
      </c>
      <c r="B31" s="62">
        <v>20</v>
      </c>
      <c r="C31" s="142" t="str">
        <f>IF(VLOOKUP(A31,[5]Лист1!$C$5:$D$36,2,FALSE)=0,"X",VLOOKUP(A31,[5]Лист1!$C$5:$D$36,2,FALSE))</f>
        <v>Никулина Л. - Ефимов Ю.</v>
      </c>
      <c r="D31" s="70"/>
      <c r="E31" s="64" t="s">
        <v>279</v>
      </c>
      <c r="F31" s="65"/>
      <c r="G31" s="79"/>
      <c r="H31" s="89">
        <v>43</v>
      </c>
      <c r="I31" s="72" t="str">
        <f>G29</f>
        <v>Левкова Т. - Ма Динь Т.</v>
      </c>
      <c r="J31" s="65"/>
      <c r="K31" s="79"/>
      <c r="L31" s="78"/>
    </row>
    <row r="32" spans="1:16" ht="18" customHeight="1">
      <c r="A32" s="61">
        <v>11</v>
      </c>
      <c r="B32" s="55">
        <v>21</v>
      </c>
      <c r="C32" s="142" t="str">
        <f>IF(VLOOKUP(A32,[5]Лист1!$C$5:$D$36,2,FALSE)=0,"X",VLOOKUP(A32,[5]Лист1!$C$5:$D$36,2,FALSE))</f>
        <v>Кирюхина А. - Коцарь Ю.</v>
      </c>
      <c r="D32" s="89">
        <v>11</v>
      </c>
      <c r="E32" s="72" t="str">
        <f>C32</f>
        <v>Кирюхина А. - Коцарь Ю.</v>
      </c>
      <c r="F32" s="65"/>
      <c r="G32" s="79"/>
      <c r="H32" s="71"/>
      <c r="I32" s="147" t="s">
        <v>280</v>
      </c>
      <c r="J32" s="70"/>
      <c r="K32" s="79"/>
      <c r="L32" s="78"/>
    </row>
    <row r="33" spans="1:12" ht="18" customHeight="1">
      <c r="A33" s="61">
        <v>22</v>
      </c>
      <c r="B33" s="62">
        <v>22</v>
      </c>
      <c r="C33" s="144" t="str">
        <f>IF(VLOOKUP(A33,[5]Лист1!$C$5:$D$36,2,FALSE)=0,"X",VLOOKUP(A33,[5]Лист1!$C$5:$D$36,2,FALSE))</f>
        <v>Сосенко Т. - Сюсюкин А.</v>
      </c>
      <c r="D33" s="70"/>
      <c r="E33" s="64" t="s">
        <v>281</v>
      </c>
      <c r="F33" s="89">
        <v>30</v>
      </c>
      <c r="G33" s="75" t="str">
        <f>E34</f>
        <v>Князькина Д. - Михайлов А.</v>
      </c>
      <c r="H33" s="74"/>
      <c r="I33" s="79"/>
      <c r="J33" s="70"/>
      <c r="K33" s="79"/>
      <c r="L33" s="78"/>
    </row>
    <row r="34" spans="1:12" ht="18" customHeight="1">
      <c r="A34" s="61">
        <v>27</v>
      </c>
      <c r="B34" s="55">
        <v>23</v>
      </c>
      <c r="C34" s="56" t="str">
        <f>IF(VLOOKUP(A34,[5]Лист1!$C$5:$D$36,2,FALSE)=0,"X",VLOOKUP(A34,[5]Лист1!$C$5:$D$36,2,FALSE))</f>
        <v>X</v>
      </c>
      <c r="D34" s="89">
        <v>12</v>
      </c>
      <c r="E34" s="75" t="str">
        <f>C35</f>
        <v>Князькина Д. - Михайлов А.</v>
      </c>
      <c r="F34" s="69"/>
      <c r="G34" s="147" t="s">
        <v>282</v>
      </c>
      <c r="H34" s="65"/>
      <c r="I34" s="73"/>
      <c r="J34" s="70"/>
      <c r="K34" s="79"/>
      <c r="L34" s="78"/>
    </row>
    <row r="35" spans="1:12" ht="18" customHeight="1">
      <c r="A35" s="61">
        <v>6</v>
      </c>
      <c r="B35" s="62">
        <v>24</v>
      </c>
      <c r="C35" s="142" t="str">
        <f>IF(VLOOKUP(A35,[5]Лист1!$C$5:$D$36,2,FALSE)=0,"X",VLOOKUP(A35,[5]Лист1!$C$5:$D$36,2,FALSE))</f>
        <v>Князькина Д. - Михайлов А.</v>
      </c>
      <c r="D35" s="70"/>
      <c r="E35" s="64"/>
      <c r="F35" s="65"/>
      <c r="G35" s="73"/>
      <c r="H35" s="80"/>
      <c r="I35" s="73"/>
      <c r="J35" s="89">
        <v>60</v>
      </c>
      <c r="K35" s="72" t="str">
        <f>I39</f>
        <v>Колбина А. - Баканов М.</v>
      </c>
      <c r="L35" s="82"/>
    </row>
    <row r="36" spans="1:12" ht="18" customHeight="1">
      <c r="A36" s="61">
        <v>7</v>
      </c>
      <c r="B36" s="55">
        <v>25</v>
      </c>
      <c r="C36" s="142" t="str">
        <f>IF(VLOOKUP(A36,[5]Лист1!$C$5:$D$36,2,FALSE)=0,"X",VLOOKUP(A36,[5]Лист1!$C$5:$D$36,2,FALSE))</f>
        <v>Кобзева О. - Кирюхин К.</v>
      </c>
      <c r="D36" s="89">
        <v>13</v>
      </c>
      <c r="E36" s="72" t="str">
        <f>C36</f>
        <v>Кобзева О. - Кирюхин К.</v>
      </c>
      <c r="F36" s="65"/>
      <c r="G36" s="73"/>
      <c r="H36" s="66"/>
      <c r="I36" s="73"/>
      <c r="J36" s="70"/>
      <c r="K36" s="147" t="s">
        <v>283</v>
      </c>
    </row>
    <row r="37" spans="1:12" ht="18" customHeight="1">
      <c r="A37" s="61">
        <v>26</v>
      </c>
      <c r="B37" s="62">
        <v>26</v>
      </c>
      <c r="C37" s="142" t="str">
        <f>IF(VLOOKUP(A37,[5]Лист1!$C$5:$D$36,2,FALSE)=0,"X",VLOOKUP(A37,[5]Лист1!$C$5:$D$36,2,FALSE))</f>
        <v>Куликова А. - Тальвик И.</v>
      </c>
      <c r="D37" s="70"/>
      <c r="E37" s="64" t="s">
        <v>284</v>
      </c>
      <c r="F37" s="89">
        <v>31</v>
      </c>
      <c r="G37" s="72" t="str">
        <f>E36</f>
        <v>Кобзева О. - Кирюхин К.</v>
      </c>
      <c r="H37" s="65"/>
      <c r="I37" s="73"/>
      <c r="J37" s="70"/>
      <c r="K37" s="67"/>
    </row>
    <row r="38" spans="1:12" ht="18" customHeight="1">
      <c r="A38" s="61">
        <v>23</v>
      </c>
      <c r="B38" s="55">
        <v>27</v>
      </c>
      <c r="C38" s="142" t="str">
        <f>IF(VLOOKUP(A38,[5]Лист1!$C$5:$D$36,2,FALSE)=0,"X",VLOOKUP(A38,[5]Лист1!$C$5:$D$36,2,FALSE))</f>
        <v>Кадошникова Д. - Кылбелбеу Б.</v>
      </c>
      <c r="D38" s="89">
        <v>14</v>
      </c>
      <c r="E38" s="75" t="str">
        <f>C39</f>
        <v>Гасперская К. - Дуничев Н.</v>
      </c>
      <c r="F38" s="69"/>
      <c r="G38" s="147" t="s">
        <v>285</v>
      </c>
      <c r="H38" s="70"/>
      <c r="I38" s="79"/>
      <c r="J38" s="70"/>
      <c r="K38" s="67"/>
    </row>
    <row r="39" spans="1:12" ht="18" customHeight="1">
      <c r="A39" s="61">
        <v>10</v>
      </c>
      <c r="B39" s="62">
        <v>28</v>
      </c>
      <c r="C39" s="142" t="str">
        <f>IF(VLOOKUP(A39,[5]Лист1!$C$5:$D$36,2,FALSE)=0,"X",VLOOKUP(A39,[5]Лист1!$C$5:$D$36,2,FALSE))</f>
        <v>Гасперская К. - Дуничев Н.</v>
      </c>
      <c r="D39" s="70"/>
      <c r="E39" s="64" t="s">
        <v>286</v>
      </c>
      <c r="F39" s="65"/>
      <c r="G39" s="73"/>
      <c r="H39" s="89">
        <v>44</v>
      </c>
      <c r="I39" s="75" t="str">
        <f>G41</f>
        <v>Колбина А. - Баканов М.</v>
      </c>
      <c r="J39" s="74"/>
      <c r="K39" s="67"/>
    </row>
    <row r="40" spans="1:12" ht="18" customHeight="1">
      <c r="A40" s="61">
        <v>15</v>
      </c>
      <c r="B40" s="55">
        <v>29</v>
      </c>
      <c r="C40" s="142" t="str">
        <f>IF(VLOOKUP(A40,[5]Лист1!$C$5:$D$36,2,FALSE)=0,"X",VLOOKUP(A40,[5]Лист1!$C$5:$D$36,2,FALSE))</f>
        <v>Клинова Е. - Гунбин И.</v>
      </c>
      <c r="D40" s="89">
        <v>15</v>
      </c>
      <c r="E40" s="72" t="str">
        <f>C41</f>
        <v>Внукова Е. - Тальвик К.</v>
      </c>
      <c r="F40" s="65"/>
      <c r="G40" s="73"/>
      <c r="H40" s="71"/>
      <c r="I40" s="147" t="s">
        <v>287</v>
      </c>
      <c r="J40" s="80"/>
      <c r="K40" s="67"/>
    </row>
    <row r="41" spans="1:12" ht="18" customHeight="1">
      <c r="A41" s="61">
        <v>18</v>
      </c>
      <c r="B41" s="62">
        <v>30</v>
      </c>
      <c r="C41" s="142" t="str">
        <f>IF(VLOOKUP(A41,[5]Лист1!$C$5:$D$36,2,FALSE)=0,"X",VLOOKUP(A41,[5]Лист1!$C$5:$D$36,2,FALSE))</f>
        <v>Внукова Е. - Тальвик К.</v>
      </c>
      <c r="D41" s="70"/>
      <c r="E41" s="64" t="s">
        <v>288</v>
      </c>
      <c r="F41" s="89">
        <v>32</v>
      </c>
      <c r="G41" s="75" t="str">
        <f>E42</f>
        <v>Колбина А. - Баканов М.</v>
      </c>
      <c r="H41" s="74"/>
      <c r="I41" s="67"/>
      <c r="J41" s="66"/>
      <c r="K41" s="67"/>
    </row>
    <row r="42" spans="1:12" ht="18" customHeight="1">
      <c r="A42" s="61">
        <v>31</v>
      </c>
      <c r="B42" s="55">
        <v>31</v>
      </c>
      <c r="C42" s="56" t="str">
        <f>IF(VLOOKUP(A42,[5]Лист1!$C$5:$D$36,2,FALSE)=0,"X",VLOOKUP(A42,[5]Лист1!$C$5:$D$36,2,FALSE))</f>
        <v>X</v>
      </c>
      <c r="D42" s="89">
        <v>16</v>
      </c>
      <c r="E42" s="75" t="str">
        <f>C43</f>
        <v>Колбина А. - Баканов М.</v>
      </c>
      <c r="F42" s="69"/>
      <c r="G42" s="147" t="s">
        <v>289</v>
      </c>
      <c r="H42" s="65"/>
      <c r="I42" s="65"/>
      <c r="J42" s="65"/>
      <c r="K42" s="65"/>
    </row>
    <row r="43" spans="1:12" ht="18" customHeight="1">
      <c r="A43" s="61">
        <v>2</v>
      </c>
      <c r="B43" s="62">
        <v>32</v>
      </c>
      <c r="C43" s="142" t="str">
        <f>IF(VLOOKUP(A43,[5]Лист1!$C$5:$D$36,2,FALSE)=0,"X",VLOOKUP(A43,[5]Лист1!$C$5:$D$36,2,FALSE))</f>
        <v>Колбина А. - Баканов М.</v>
      </c>
      <c r="D43" s="63"/>
      <c r="E43" s="64"/>
      <c r="F43" s="74"/>
      <c r="G43" s="83"/>
      <c r="H43" s="74"/>
      <c r="I43" s="65"/>
      <c r="J43" s="65"/>
      <c r="K43" s="65"/>
    </row>
    <row r="44" spans="1:12" s="9" customFormat="1" ht="18" customHeight="1">
      <c r="C44" s="84"/>
      <c r="D44" s="85"/>
      <c r="E44" s="85"/>
      <c r="F44" s="74"/>
      <c r="G44" s="67"/>
      <c r="H44" s="74"/>
      <c r="I44" s="85"/>
      <c r="J44" s="86"/>
      <c r="K44" s="87"/>
      <c r="L44" s="88"/>
    </row>
    <row r="45" spans="1:12" ht="18" customHeight="1">
      <c r="A45" s="48"/>
      <c r="B45" s="48"/>
      <c r="C45" s="141" t="str">
        <f>IF(K19=I15,I23,I15)</f>
        <v>Ефимова К. - Павлов В.</v>
      </c>
      <c r="D45" s="89">
        <v>79</v>
      </c>
      <c r="E45" s="72" t="str">
        <f>C45</f>
        <v>Ефимова К. - Павлов В.</v>
      </c>
      <c r="F45" s="65"/>
      <c r="G45" s="248" t="s">
        <v>9</v>
      </c>
      <c r="H45" s="90"/>
      <c r="I45" s="85"/>
      <c r="J45" s="86"/>
      <c r="K45" s="87"/>
    </row>
    <row r="46" spans="1:12" ht="18" customHeight="1">
      <c r="A46" s="48"/>
      <c r="B46" s="48"/>
      <c r="C46" s="141" t="str">
        <f>IF(K35=I31,I39,I31)</f>
        <v>Левкова Т. - Ма Динь Т.</v>
      </c>
      <c r="D46" s="71"/>
      <c r="E46" s="147" t="s">
        <v>212</v>
      </c>
      <c r="F46" s="65"/>
      <c r="G46" s="248"/>
      <c r="H46" s="90"/>
      <c r="I46" s="85"/>
      <c r="J46" s="67"/>
      <c r="K46" s="67"/>
    </row>
    <row r="47" spans="1:12" ht="18" customHeight="1">
      <c r="A47" s="48"/>
      <c r="B47" s="48"/>
      <c r="C47" s="85"/>
      <c r="D47" s="74"/>
      <c r="E47" s="79"/>
      <c r="F47" s="65"/>
      <c r="G47" s="91"/>
      <c r="H47" s="90"/>
      <c r="I47" s="85"/>
      <c r="J47" s="67"/>
      <c r="K47" s="67"/>
    </row>
    <row r="48" spans="1:12" ht="15" customHeight="1">
      <c r="A48" s="19"/>
      <c r="B48" s="92"/>
      <c r="C48" s="73"/>
      <c r="D48" s="73"/>
      <c r="E48" s="73"/>
      <c r="F48" s="80"/>
      <c r="G48" s="73"/>
      <c r="H48" s="65"/>
      <c r="I48" s="85"/>
      <c r="J48" s="86"/>
      <c r="K48" s="67"/>
    </row>
    <row r="49" spans="1:11" ht="15" customHeight="1">
      <c r="A49" s="93" t="s">
        <v>1</v>
      </c>
      <c r="B49" s="93"/>
      <c r="C49" s="94"/>
      <c r="D49" s="94"/>
      <c r="E49" s="72"/>
      <c r="F49" s="65"/>
      <c r="G49" s="85" t="str">
        <f>[5]Лист1!D37</f>
        <v>С.А. Ратников</v>
      </c>
      <c r="H49" s="95"/>
      <c r="I49" s="85"/>
      <c r="J49" s="74"/>
      <c r="K49" s="67"/>
    </row>
    <row r="50" spans="1:11" ht="15" customHeight="1">
      <c r="A50" s="93"/>
      <c r="B50" s="93"/>
      <c r="C50" s="94"/>
      <c r="D50" s="94"/>
      <c r="E50" s="79"/>
      <c r="F50" s="65"/>
      <c r="G50" s="85"/>
      <c r="H50" s="95"/>
      <c r="I50" s="85"/>
      <c r="J50" s="74"/>
      <c r="K50" s="67"/>
    </row>
    <row r="51" spans="1:11" ht="15" customHeight="1">
      <c r="A51" s="93" t="s">
        <v>0</v>
      </c>
      <c r="B51" s="93"/>
      <c r="C51" s="94"/>
      <c r="D51" s="94"/>
      <c r="E51" s="72"/>
      <c r="F51" s="65"/>
      <c r="G51" s="243" t="str">
        <f>[5]Лист1!D38</f>
        <v>Е.Н. Жуков</v>
      </c>
      <c r="H51" s="243"/>
      <c r="I51" s="243"/>
      <c r="J51" s="74"/>
      <c r="K51" s="67"/>
    </row>
    <row r="52" spans="1:11" ht="15" customHeight="1">
      <c r="C52" s="83"/>
      <c r="D52" s="83"/>
      <c r="E52" s="83"/>
      <c r="F52" s="66"/>
      <c r="G52" s="83"/>
      <c r="H52" s="66"/>
      <c r="I52" s="83"/>
      <c r="J52" s="66"/>
      <c r="K52" s="67"/>
    </row>
    <row r="53" spans="1:11" ht="15" customHeight="1">
      <c r="C53" s="83"/>
      <c r="D53" s="83"/>
      <c r="E53" s="83"/>
      <c r="F53" s="66"/>
      <c r="G53" s="83"/>
      <c r="H53" s="66"/>
      <c r="I53" s="83"/>
      <c r="J53" s="66"/>
      <c r="K53" s="67"/>
    </row>
    <row r="54" spans="1:11" ht="15" customHeight="1">
      <c r="C54" s="83"/>
      <c r="D54" s="83"/>
      <c r="E54" s="83"/>
      <c r="F54" s="66"/>
      <c r="G54" s="83"/>
      <c r="H54" s="66"/>
      <c r="I54" s="83"/>
      <c r="J54" s="66"/>
      <c r="K54" s="67"/>
    </row>
    <row r="55" spans="1:11" ht="15" customHeight="1">
      <c r="C55" s="83"/>
      <c r="D55" s="83"/>
      <c r="E55" s="83"/>
      <c r="F55" s="66"/>
      <c r="G55" s="83"/>
      <c r="H55" s="66"/>
      <c r="I55" s="83"/>
      <c r="J55" s="66"/>
      <c r="K55" s="67"/>
    </row>
    <row r="56" spans="1:11">
      <c r="C56" s="83"/>
      <c r="D56" s="83"/>
      <c r="E56" s="83"/>
      <c r="F56" s="66"/>
      <c r="G56" s="83"/>
      <c r="H56" s="66"/>
      <c r="I56" s="83"/>
      <c r="J56" s="66"/>
      <c r="K56" s="67"/>
    </row>
    <row r="57" spans="1:11">
      <c r="C57" s="83"/>
      <c r="D57" s="83"/>
      <c r="E57" s="83"/>
      <c r="F57" s="66"/>
      <c r="G57" s="83"/>
      <c r="H57" s="66"/>
      <c r="I57" s="83"/>
      <c r="J57" s="66"/>
      <c r="K57" s="67"/>
    </row>
    <row r="58" spans="1:11">
      <c r="C58" s="83"/>
      <c r="D58" s="83"/>
      <c r="E58" s="83"/>
      <c r="F58" s="66"/>
      <c r="G58" s="83"/>
      <c r="H58" s="66"/>
      <c r="I58" s="83"/>
      <c r="J58" s="66"/>
      <c r="K58" s="67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="85" zoomScaleSheetLayoutView="85" workbookViewId="0">
      <selection sqref="A1:Z1"/>
    </sheetView>
  </sheetViews>
  <sheetFormatPr defaultColWidth="7.140625" defaultRowHeight="11.25" customHeight="1"/>
  <cols>
    <col min="1" max="1" width="3.7109375" style="151" customWidth="1"/>
    <col min="2" max="3" width="10.7109375" style="149" customWidth="1"/>
    <col min="4" max="4" width="3.7109375" style="151" customWidth="1"/>
    <col min="5" max="6" width="10.7109375" style="149" customWidth="1"/>
    <col min="7" max="7" width="3.7109375" style="151" customWidth="1"/>
    <col min="8" max="8" width="10.7109375" style="149" customWidth="1"/>
    <col min="9" max="9" width="10.7109375" style="190" customWidth="1"/>
    <col min="10" max="10" width="3.7109375" style="188" customWidth="1"/>
    <col min="11" max="12" width="10.7109375" style="149" customWidth="1"/>
    <col min="13" max="13" width="3.7109375" style="151" customWidth="1"/>
    <col min="14" max="16" width="10.7109375" style="149" customWidth="1"/>
    <col min="17" max="17" width="3.7109375" style="149" customWidth="1"/>
    <col min="18" max="19" width="10.7109375" style="149" customWidth="1"/>
    <col min="20" max="20" width="3.7109375" style="149" customWidth="1"/>
    <col min="21" max="22" width="10.7109375" style="149" customWidth="1"/>
    <col min="23" max="23" width="3.7109375" style="149" customWidth="1"/>
    <col min="24" max="26" width="10.7109375" style="149" customWidth="1"/>
    <col min="27" max="16384" width="7.140625" style="149"/>
  </cols>
  <sheetData>
    <row r="1" spans="1:29" ht="15" customHeight="1">
      <c r="A1" s="294" t="s">
        <v>19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9" ht="15" customHeight="1">
      <c r="A2" s="294" t="s">
        <v>53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9" ht="15" customHeight="1">
      <c r="A3" s="295" t="s">
        <v>54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9" s="150" customFormat="1" ht="15" customHeight="1">
      <c r="A4" s="296" t="str">
        <f>'XD01'!A4</f>
        <v>Открытый городской турнир по бадминтону, посвященный Дню молодежи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</row>
    <row r="5" spans="1:29" s="150" customFormat="1" ht="15" customHeight="1">
      <c r="A5" s="297" t="s">
        <v>16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</row>
    <row r="6" spans="1:29" ht="15" customHeight="1">
      <c r="A6" s="298" t="s">
        <v>55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</row>
    <row r="7" spans="1:29" ht="15" customHeight="1">
      <c r="B7" s="152"/>
      <c r="C7" s="152"/>
      <c r="D7" s="153"/>
      <c r="E7" s="152"/>
      <c r="F7" s="154"/>
      <c r="G7" s="155"/>
      <c r="H7" s="154"/>
      <c r="I7" s="154"/>
      <c r="J7" s="155"/>
      <c r="K7" s="154"/>
      <c r="L7" s="154"/>
      <c r="M7" s="155"/>
      <c r="N7" s="154"/>
      <c r="O7" s="152"/>
      <c r="P7" s="152"/>
    </row>
    <row r="8" spans="1:29" ht="15" customHeight="1">
      <c r="B8" s="156" t="s">
        <v>15</v>
      </c>
      <c r="C8" s="258" t="str">
        <f>'XD01'!B8</f>
        <v>Кемерово</v>
      </c>
      <c r="D8" s="258"/>
      <c r="E8" s="258"/>
      <c r="I8" s="149"/>
      <c r="J8" s="149"/>
      <c r="L8" s="150" t="s">
        <v>14</v>
      </c>
      <c r="M8" s="150"/>
      <c r="N8" s="157"/>
      <c r="O8" s="292" t="str">
        <f>'XD01'!F8</f>
        <v>28-30.06.2019</v>
      </c>
      <c r="P8" s="292"/>
      <c r="X8" s="156" t="s">
        <v>13</v>
      </c>
      <c r="Y8" s="293" t="str">
        <f>'XD01'!J8</f>
        <v>XD</v>
      </c>
      <c r="Z8" s="293"/>
    </row>
    <row r="9" spans="1:29" ht="15" customHeight="1">
      <c r="E9" s="158"/>
      <c r="F9" s="159"/>
      <c r="G9" s="160"/>
      <c r="H9" s="158"/>
      <c r="I9" s="158"/>
      <c r="J9" s="161"/>
      <c r="K9" s="162"/>
      <c r="L9" s="162"/>
      <c r="M9" s="163"/>
      <c r="N9" s="162"/>
      <c r="O9" s="158"/>
      <c r="P9" s="158"/>
      <c r="Q9" s="164"/>
    </row>
    <row r="10" spans="1:29" s="169" customFormat="1" ht="15.95" customHeight="1">
      <c r="A10" s="165">
        <v>-1</v>
      </c>
      <c r="B10" s="273" t="str">
        <f>'XD01'!C13</f>
        <v>X</v>
      </c>
      <c r="C10" s="274"/>
      <c r="D10" s="96">
        <v>17</v>
      </c>
      <c r="E10" s="285" t="str">
        <f>B11</f>
        <v>Курманова Б. - Ратников С.</v>
      </c>
      <c r="F10" s="285"/>
      <c r="G10" s="166"/>
      <c r="H10" s="167"/>
      <c r="I10" s="167"/>
      <c r="J10" s="166"/>
      <c r="K10" s="168"/>
      <c r="L10" s="168"/>
      <c r="Q10" s="165">
        <v>-41</v>
      </c>
      <c r="R10" s="269" t="s">
        <v>290</v>
      </c>
      <c r="S10" s="269"/>
      <c r="T10" s="96">
        <v>57</v>
      </c>
      <c r="U10" s="262" t="str">
        <f>R10</f>
        <v>Никитова О. - Скрипченко С.</v>
      </c>
      <c r="V10" s="262"/>
      <c r="W10" s="166"/>
      <c r="X10" s="168"/>
      <c r="Y10" s="168"/>
      <c r="Z10" s="168"/>
      <c r="AA10" s="168"/>
      <c r="AB10" s="168"/>
      <c r="AC10" s="168"/>
    </row>
    <row r="11" spans="1:29" s="169" customFormat="1" ht="15.95" customHeight="1">
      <c r="A11" s="165">
        <v>-2</v>
      </c>
      <c r="B11" s="269" t="str">
        <f>'XD01'!C15</f>
        <v>Курманова Б. - Ратников С.</v>
      </c>
      <c r="C11" s="269"/>
      <c r="D11" s="170"/>
      <c r="E11" s="222"/>
      <c r="F11" s="227"/>
      <c r="G11" s="96">
        <v>33</v>
      </c>
      <c r="H11" s="291" t="str">
        <f>E10</f>
        <v>Курманова Б. - Ратников С.</v>
      </c>
      <c r="I11" s="291"/>
      <c r="J11" s="166"/>
      <c r="K11" s="167"/>
      <c r="L11" s="167"/>
      <c r="Q11" s="165">
        <v>-42</v>
      </c>
      <c r="R11" s="269" t="str">
        <f>'XD01'!G25</f>
        <v>Фролова Ю. - Азизов Х.</v>
      </c>
      <c r="S11" s="269"/>
      <c r="T11" s="170"/>
      <c r="U11" s="270" t="s">
        <v>291</v>
      </c>
      <c r="V11" s="237"/>
      <c r="W11" s="96">
        <v>74</v>
      </c>
      <c r="X11" s="271" t="str">
        <f>U12</f>
        <v>Князькина Д. - Михайлов А.</v>
      </c>
      <c r="Y11" s="271"/>
      <c r="Z11" s="257" t="s">
        <v>8</v>
      </c>
      <c r="AB11" s="168"/>
      <c r="AC11" s="168"/>
    </row>
    <row r="12" spans="1:29" s="169" customFormat="1" ht="15.95" customHeight="1">
      <c r="A12" s="165">
        <v>-3</v>
      </c>
      <c r="B12" s="269" t="str">
        <f>'XD01'!C17</f>
        <v>Хлыстун Я. - Румянцев А.</v>
      </c>
      <c r="C12" s="269"/>
      <c r="D12" s="96">
        <v>18</v>
      </c>
      <c r="E12" s="271" t="str">
        <f>B12</f>
        <v>Хлыстун Я. - Румянцев А.</v>
      </c>
      <c r="F12" s="283"/>
      <c r="G12" s="170"/>
      <c r="H12" s="222" t="s">
        <v>292</v>
      </c>
      <c r="I12" s="227"/>
      <c r="J12" s="166"/>
      <c r="K12" s="171"/>
      <c r="L12" s="168"/>
      <c r="Q12" s="165">
        <v>-43</v>
      </c>
      <c r="R12" s="269" t="str">
        <f>'XD01'!G33</f>
        <v>Князькина Д. - Михайлов А.</v>
      </c>
      <c r="S12" s="269"/>
      <c r="T12" s="96">
        <v>58</v>
      </c>
      <c r="U12" s="271" t="str">
        <f>R12</f>
        <v>Князькина Д. - Михайлов А.</v>
      </c>
      <c r="V12" s="283"/>
      <c r="W12" s="172"/>
      <c r="X12" s="270" t="s">
        <v>293</v>
      </c>
      <c r="Y12" s="221"/>
      <c r="Z12" s="257"/>
      <c r="AA12" s="173"/>
      <c r="AB12" s="168"/>
      <c r="AC12" s="168"/>
    </row>
    <row r="13" spans="1:29" s="169" customFormat="1" ht="15.95" customHeight="1">
      <c r="A13" s="165">
        <v>-4</v>
      </c>
      <c r="B13" s="269" t="str">
        <f>'XD01'!C18</f>
        <v>Ларина В. - Баканов А.</v>
      </c>
      <c r="C13" s="269"/>
      <c r="D13" s="170"/>
      <c r="E13" s="277" t="s">
        <v>294</v>
      </c>
      <c r="F13" s="222"/>
      <c r="G13" s="166"/>
      <c r="H13" s="168"/>
      <c r="I13" s="174"/>
      <c r="J13" s="96">
        <v>49</v>
      </c>
      <c r="K13" s="271" t="str">
        <f>H15</f>
        <v>Медетова А. - Кодиров Ш.</v>
      </c>
      <c r="L13" s="271"/>
      <c r="Q13" s="165">
        <v>-44</v>
      </c>
      <c r="R13" s="269" t="str">
        <f>'XD01'!G37</f>
        <v>Кобзева О. - Кирюхин К.</v>
      </c>
      <c r="S13" s="269"/>
      <c r="T13" s="170"/>
      <c r="U13" s="270" t="s">
        <v>295</v>
      </c>
      <c r="V13" s="221"/>
      <c r="W13" s="166"/>
      <c r="X13" s="167"/>
      <c r="Y13" s="167"/>
      <c r="Z13" s="168"/>
      <c r="AA13" s="168"/>
    </row>
    <row r="14" spans="1:29" s="169" customFormat="1" ht="15.95" customHeight="1">
      <c r="A14" s="165">
        <v>-5</v>
      </c>
      <c r="B14" s="269" t="str">
        <f>'XD01'!C21</f>
        <v>X</v>
      </c>
      <c r="C14" s="269"/>
      <c r="D14" s="96">
        <v>19</v>
      </c>
      <c r="E14" s="264" t="str">
        <f>B15</f>
        <v>Медетова А. - Кодиров Ш.</v>
      </c>
      <c r="F14" s="264"/>
      <c r="G14" s="166"/>
      <c r="H14" s="168"/>
      <c r="I14" s="174"/>
      <c r="J14" s="172"/>
      <c r="K14" s="270" t="s">
        <v>296</v>
      </c>
      <c r="L14" s="237"/>
      <c r="P14" s="168"/>
      <c r="U14" s="175"/>
      <c r="V14" s="175"/>
    </row>
    <row r="15" spans="1:29" s="169" customFormat="1" ht="15.95" customHeight="1">
      <c r="A15" s="165">
        <v>-6</v>
      </c>
      <c r="B15" s="269" t="str">
        <f>'XD01'!C22</f>
        <v>Медетова А. - Кодиров Ш.</v>
      </c>
      <c r="C15" s="269"/>
      <c r="D15" s="170"/>
      <c r="E15" s="222"/>
      <c r="F15" s="222"/>
      <c r="G15" s="96">
        <v>34</v>
      </c>
      <c r="H15" s="288" t="str">
        <f>E14</f>
        <v>Медетова А. - Кодиров Ш.</v>
      </c>
      <c r="I15" s="289"/>
      <c r="J15" s="166"/>
      <c r="K15" s="168"/>
      <c r="M15" s="172"/>
      <c r="N15" s="165"/>
      <c r="O15" s="167"/>
      <c r="P15" s="167"/>
      <c r="U15" s="175"/>
      <c r="V15" s="175"/>
    </row>
    <row r="16" spans="1:29" s="169" customFormat="1" ht="15.95" customHeight="1">
      <c r="A16" s="165">
        <v>-7</v>
      </c>
      <c r="B16" s="269" t="str">
        <f>'XD01'!C25</f>
        <v>Хлыстун Е. - Ермаков И.</v>
      </c>
      <c r="C16" s="269"/>
      <c r="D16" s="96">
        <v>20</v>
      </c>
      <c r="E16" s="264" t="str">
        <f>B16</f>
        <v>Хлыстун Е. - Ермаков И.</v>
      </c>
      <c r="F16" s="272"/>
      <c r="G16" s="166"/>
      <c r="H16" s="277" t="s">
        <v>247</v>
      </c>
      <c r="I16" s="222"/>
      <c r="J16" s="166"/>
      <c r="K16" s="168"/>
      <c r="L16" s="168"/>
      <c r="M16" s="172"/>
      <c r="N16" s="168"/>
      <c r="O16" s="168"/>
      <c r="P16" s="176"/>
      <c r="Q16" s="166">
        <v>-57</v>
      </c>
      <c r="R16" s="269" t="str">
        <f>R11</f>
        <v>Фролова Ю. - Азизов Х.</v>
      </c>
      <c r="S16" s="269"/>
      <c r="T16" s="177">
        <v>73</v>
      </c>
      <c r="U16" s="264" t="str">
        <f>R16</f>
        <v>Фролова Ю. - Азизов Х.</v>
      </c>
      <c r="V16" s="264"/>
      <c r="X16" s="265" t="s">
        <v>7</v>
      </c>
      <c r="AA16" s="168"/>
    </row>
    <row r="17" spans="1:40" s="169" customFormat="1" ht="15.95" customHeight="1">
      <c r="A17" s="165">
        <v>-8</v>
      </c>
      <c r="B17" s="269" t="str">
        <f>'XD01'!C26</f>
        <v>X</v>
      </c>
      <c r="C17" s="269"/>
      <c r="D17" s="170"/>
      <c r="E17" s="222"/>
      <c r="F17" s="222"/>
      <c r="G17" s="166"/>
      <c r="H17" s="168"/>
      <c r="I17" s="168"/>
      <c r="J17" s="166"/>
      <c r="K17" s="168"/>
      <c r="M17" s="96">
        <v>66</v>
      </c>
      <c r="N17" s="264" t="str">
        <f>K21</f>
        <v>Клинова Е. - Гунбин И.</v>
      </c>
      <c r="O17" s="264"/>
      <c r="P17" s="257" t="s">
        <v>58</v>
      </c>
      <c r="Q17" s="166">
        <v>-58</v>
      </c>
      <c r="R17" s="266" t="str">
        <f>IF(U12=R12,R13,R12)</f>
        <v>Кобзева О. - Кирюхин К.</v>
      </c>
      <c r="S17" s="267"/>
      <c r="T17" s="170"/>
      <c r="U17" s="270" t="s">
        <v>206</v>
      </c>
      <c r="V17" s="221"/>
      <c r="X17" s="265"/>
    </row>
    <row r="18" spans="1:40" s="169" customFormat="1" ht="15.95" customHeight="1">
      <c r="A18" s="165">
        <v>-9</v>
      </c>
      <c r="B18" s="269" t="str">
        <f>'XD01'!C29</f>
        <v>X</v>
      </c>
      <c r="C18" s="269"/>
      <c r="D18" s="96">
        <v>21</v>
      </c>
      <c r="E18" s="271" t="str">
        <f>B19</f>
        <v>Иванова С. - Воропаев С.</v>
      </c>
      <c r="F18" s="271"/>
      <c r="G18" s="166"/>
      <c r="H18" s="167"/>
      <c r="I18" s="167"/>
      <c r="J18" s="166"/>
      <c r="K18" s="168"/>
      <c r="L18" s="168"/>
      <c r="M18" s="172"/>
      <c r="N18" s="268" t="s">
        <v>297</v>
      </c>
      <c r="O18" s="236"/>
      <c r="P18" s="257"/>
      <c r="U18" s="175"/>
      <c r="V18" s="175"/>
    </row>
    <row r="19" spans="1:40" s="169" customFormat="1" ht="15.95" customHeight="1">
      <c r="A19" s="165">
        <v>-10</v>
      </c>
      <c r="B19" s="269" t="str">
        <f>'XD01'!C30</f>
        <v>Иванова С. - Воропаев С.</v>
      </c>
      <c r="C19" s="269"/>
      <c r="D19" s="170"/>
      <c r="E19" s="222"/>
      <c r="F19" s="227"/>
      <c r="G19" s="96">
        <v>35</v>
      </c>
      <c r="H19" s="288" t="str">
        <f>E18</f>
        <v>Иванова С. - Воропаев С.</v>
      </c>
      <c r="I19" s="288"/>
      <c r="J19" s="166"/>
      <c r="K19" s="167"/>
      <c r="L19" s="167"/>
      <c r="M19" s="172"/>
      <c r="N19" s="168"/>
      <c r="U19" s="175"/>
      <c r="V19" s="175"/>
    </row>
    <row r="20" spans="1:40" s="169" customFormat="1" ht="15.95" customHeight="1">
      <c r="A20" s="165">
        <v>-11</v>
      </c>
      <c r="B20" s="269" t="str">
        <f>'XD01'!C33</f>
        <v>Сосенко Т. - Сюсюкин А.</v>
      </c>
      <c r="C20" s="269"/>
      <c r="D20" s="96">
        <v>22</v>
      </c>
      <c r="E20" s="264" t="str">
        <f>B20</f>
        <v>Сосенко Т. - Сюсюкин А.</v>
      </c>
      <c r="F20" s="264"/>
      <c r="G20" s="170"/>
      <c r="H20" s="277" t="s">
        <v>298</v>
      </c>
      <c r="I20" s="227"/>
      <c r="J20" s="166"/>
      <c r="K20" s="167"/>
      <c r="L20" s="167"/>
      <c r="M20" s="172"/>
      <c r="N20" s="168"/>
      <c r="Q20" s="165">
        <v>-37</v>
      </c>
      <c r="R20" s="266" t="str">
        <f>IF(E38=B38,B39,B38)</f>
        <v>Иванова М. - Курилов Д.</v>
      </c>
      <c r="S20" s="267"/>
      <c r="T20" s="177">
        <v>55</v>
      </c>
      <c r="U20" s="264" t="str">
        <f>R20</f>
        <v>Иванова М. - Курилов Д.</v>
      </c>
      <c r="V20" s="264"/>
      <c r="W20" s="166"/>
      <c r="X20" s="167"/>
      <c r="Y20" s="167"/>
      <c r="Z20" s="166"/>
    </row>
    <row r="21" spans="1:40" s="169" customFormat="1" ht="15.95" customHeight="1">
      <c r="A21" s="165">
        <v>-12</v>
      </c>
      <c r="B21" s="269" t="str">
        <f>'XD01'!C34</f>
        <v>X</v>
      </c>
      <c r="C21" s="269"/>
      <c r="D21" s="170"/>
      <c r="E21" s="222"/>
      <c r="F21" s="222"/>
      <c r="G21" s="166"/>
      <c r="H21" s="168"/>
      <c r="I21" s="174"/>
      <c r="J21" s="96">
        <v>50</v>
      </c>
      <c r="K21" s="271" t="str">
        <f>H23</f>
        <v>Клинова Е. - Гунбин И.</v>
      </c>
      <c r="L21" s="283"/>
      <c r="M21" s="172"/>
      <c r="N21" s="178"/>
      <c r="Q21" s="165">
        <v>-38</v>
      </c>
      <c r="R21" s="266" t="str">
        <f>IF(E40=B40,B41,B40)</f>
        <v>Минаева А. - Михеев М.</v>
      </c>
      <c r="S21" s="267"/>
      <c r="T21" s="179"/>
      <c r="U21" s="270" t="s">
        <v>183</v>
      </c>
      <c r="V21" s="221"/>
      <c r="W21" s="96">
        <v>72</v>
      </c>
      <c r="X21" s="271" t="str">
        <f>U22</f>
        <v>Гасперская К. - Дуничев Н.</v>
      </c>
      <c r="Y21" s="271"/>
      <c r="Z21" s="257" t="s">
        <v>3</v>
      </c>
    </row>
    <row r="22" spans="1:40" s="169" customFormat="1" ht="15.95" customHeight="1">
      <c r="A22" s="165">
        <v>-13</v>
      </c>
      <c r="B22" s="269" t="str">
        <f>'XD01'!C37</f>
        <v>Куликова А. - Тальвик И.</v>
      </c>
      <c r="C22" s="269"/>
      <c r="D22" s="96">
        <v>23</v>
      </c>
      <c r="E22" s="271" t="str">
        <f>B23</f>
        <v>Кадошникова Д. - Кылбелбеу Б.</v>
      </c>
      <c r="F22" s="271"/>
      <c r="G22" s="166"/>
      <c r="H22" s="168"/>
      <c r="I22" s="174"/>
      <c r="J22" s="172"/>
      <c r="K22" s="270" t="s">
        <v>299</v>
      </c>
      <c r="L22" s="221"/>
      <c r="M22" s="166"/>
      <c r="N22" s="176"/>
      <c r="Q22" s="165">
        <v>-39</v>
      </c>
      <c r="R22" s="266" t="str">
        <f>IF(E42=B42,B43,B42)</f>
        <v>Никулина Л. - Ефимов Ю.</v>
      </c>
      <c r="S22" s="267"/>
      <c r="T22" s="177">
        <v>56</v>
      </c>
      <c r="U22" s="271" t="str">
        <f>R23</f>
        <v>Гасперская К. - Дуничев Н.</v>
      </c>
      <c r="V22" s="283"/>
      <c r="W22" s="166"/>
      <c r="X22" s="270" t="s">
        <v>300</v>
      </c>
      <c r="Y22" s="221"/>
      <c r="Z22" s="257"/>
      <c r="AE22" s="166"/>
      <c r="AF22" s="165"/>
      <c r="AG22" s="167"/>
      <c r="AH22" s="167"/>
      <c r="AI22" s="166"/>
      <c r="AJ22" s="171"/>
      <c r="AK22" s="171"/>
      <c r="AL22" s="166"/>
      <c r="AM22" s="168"/>
      <c r="AN22" s="168"/>
    </row>
    <row r="23" spans="1:40" s="169" customFormat="1" ht="15.95" customHeight="1">
      <c r="A23" s="165">
        <v>-14</v>
      </c>
      <c r="B23" s="287" t="str">
        <f>'XD01'!C38</f>
        <v>Кадошникова Д. - Кылбелбеу Б.</v>
      </c>
      <c r="C23" s="287"/>
      <c r="D23" s="170"/>
      <c r="E23" s="277" t="s">
        <v>301</v>
      </c>
      <c r="F23" s="222"/>
      <c r="G23" s="96">
        <v>36</v>
      </c>
      <c r="H23" s="288" t="str">
        <f>E24</f>
        <v>Клинова Е. - Гунбин И.</v>
      </c>
      <c r="I23" s="289"/>
      <c r="J23" s="166"/>
      <c r="K23" s="168"/>
      <c r="M23" s="165"/>
      <c r="Q23" s="165">
        <v>-40</v>
      </c>
      <c r="R23" s="266" t="str">
        <f>IF(E44=B44,B45,B44)</f>
        <v>Гасперская К. - Дуничев Н.</v>
      </c>
      <c r="S23" s="267"/>
      <c r="T23" s="179"/>
      <c r="U23" s="280" t="s">
        <v>302</v>
      </c>
      <c r="V23" s="221"/>
      <c r="W23" s="166"/>
      <c r="X23" s="168"/>
      <c r="Y23" s="168"/>
      <c r="Z23" s="168"/>
    </row>
    <row r="24" spans="1:40" s="169" customFormat="1" ht="15.95" customHeight="1">
      <c r="A24" s="165">
        <v>-15</v>
      </c>
      <c r="B24" s="269" t="str">
        <f>'XD01'!C40</f>
        <v>Клинова Е. - Гунбин И.</v>
      </c>
      <c r="C24" s="269"/>
      <c r="D24" s="96">
        <v>24</v>
      </c>
      <c r="E24" s="285" t="str">
        <f>B24</f>
        <v>Клинова Е. - Гунбин И.</v>
      </c>
      <c r="F24" s="290"/>
      <c r="G24" s="166"/>
      <c r="H24" s="277" t="s">
        <v>57</v>
      </c>
      <c r="I24" s="222"/>
      <c r="J24" s="166"/>
      <c r="K24" s="168"/>
      <c r="L24" s="168"/>
      <c r="M24" s="166"/>
      <c r="U24" s="175"/>
      <c r="V24" s="175"/>
    </row>
    <row r="25" spans="1:40" s="169" customFormat="1" ht="15.95" customHeight="1">
      <c r="A25" s="165">
        <v>-16</v>
      </c>
      <c r="B25" s="273" t="str">
        <f>'XD01'!C42</f>
        <v>X</v>
      </c>
      <c r="C25" s="274"/>
      <c r="D25" s="170"/>
      <c r="E25" s="222"/>
      <c r="F25" s="222"/>
      <c r="G25" s="166"/>
      <c r="H25" s="168"/>
      <c r="I25" s="168"/>
      <c r="U25" s="175"/>
      <c r="V25" s="175"/>
    </row>
    <row r="26" spans="1:40" s="169" customFormat="1" ht="15.95" customHeight="1">
      <c r="A26" s="165"/>
      <c r="B26" s="168"/>
      <c r="C26" s="167"/>
      <c r="D26" s="166"/>
      <c r="E26" s="171"/>
      <c r="F26" s="171"/>
      <c r="G26" s="166"/>
      <c r="H26" s="168"/>
      <c r="I26" s="168"/>
      <c r="J26" s="166">
        <v>-49</v>
      </c>
      <c r="K26" s="269" t="str">
        <f>IF(K13=H11,H15,H11)</f>
        <v>Курманова Б. - Ратников С.</v>
      </c>
      <c r="L26" s="269"/>
      <c r="M26" s="96">
        <v>65</v>
      </c>
      <c r="N26" s="286" t="str">
        <f>K26</f>
        <v>Курманова Б. - Ратников С.</v>
      </c>
      <c r="O26" s="286"/>
      <c r="P26" s="265" t="s">
        <v>59</v>
      </c>
      <c r="Q26" s="166">
        <v>-55</v>
      </c>
      <c r="R26" s="266" t="str">
        <f>IF(U20=R20,R21,R20)</f>
        <v>Минаева А. - Михеев М.</v>
      </c>
      <c r="S26" s="267"/>
      <c r="T26" s="172">
        <v>71</v>
      </c>
      <c r="U26" s="264" t="str">
        <f>R26</f>
        <v>Минаева А. - Михеев М.</v>
      </c>
      <c r="V26" s="264"/>
      <c r="X26" s="265" t="s">
        <v>2</v>
      </c>
    </row>
    <row r="27" spans="1:40" s="169" customFormat="1" ht="15.95" customHeight="1">
      <c r="A27" s="165"/>
      <c r="B27" s="168"/>
      <c r="C27" s="167"/>
      <c r="D27" s="166"/>
      <c r="E27" s="171"/>
      <c r="F27" s="171"/>
      <c r="G27" s="166"/>
      <c r="H27" s="168"/>
      <c r="I27" s="168"/>
      <c r="J27" s="165">
        <v>-50</v>
      </c>
      <c r="K27" s="269" t="str">
        <f>IF(K21=H19,H23,H19)</f>
        <v>Иванова С. - Воропаев С.</v>
      </c>
      <c r="L27" s="269"/>
      <c r="M27" s="170"/>
      <c r="N27" s="180" t="s">
        <v>303</v>
      </c>
      <c r="O27" s="181"/>
      <c r="P27" s="265"/>
      <c r="Q27" s="166">
        <v>-56</v>
      </c>
      <c r="R27" s="266" t="str">
        <f>IF(U22=R22,R23,R22)</f>
        <v>Никулина Л. - Ефимов Ю.</v>
      </c>
      <c r="S27" s="267"/>
      <c r="T27" s="179"/>
      <c r="U27" s="270" t="s">
        <v>304</v>
      </c>
      <c r="V27" s="221"/>
      <c r="X27" s="265"/>
    </row>
    <row r="28" spans="1:40" s="169" customFormat="1" ht="15.95" customHeight="1">
      <c r="A28" s="165">
        <v>-17</v>
      </c>
      <c r="B28" s="273" t="str">
        <f>IF(E10=B10,B11,B10)</f>
        <v>X</v>
      </c>
      <c r="C28" s="274"/>
      <c r="D28" s="182">
        <v>45</v>
      </c>
      <c r="E28" s="285" t="str">
        <f>B29</f>
        <v>Ларина В. - Баканов А.</v>
      </c>
      <c r="F28" s="285"/>
      <c r="G28" s="165"/>
      <c r="J28" s="165"/>
      <c r="M28" s="165"/>
      <c r="U28" s="175"/>
      <c r="V28" s="175"/>
    </row>
    <row r="29" spans="1:40" s="169" customFormat="1" ht="15.95" customHeight="1">
      <c r="A29" s="165">
        <v>-18</v>
      </c>
      <c r="B29" s="266" t="str">
        <f>IF(E12=B12,B13,B12)</f>
        <v>Ларина В. - Баканов А.</v>
      </c>
      <c r="C29" s="267"/>
      <c r="D29" s="183"/>
      <c r="E29" s="222"/>
      <c r="F29" s="227"/>
      <c r="G29" s="96">
        <v>61</v>
      </c>
      <c r="H29" s="264" t="str">
        <f>E28</f>
        <v>Ларина В. - Баканов А.</v>
      </c>
      <c r="I29" s="264"/>
      <c r="J29" s="166"/>
      <c r="K29" s="167"/>
      <c r="L29" s="167"/>
      <c r="M29" s="166"/>
      <c r="N29" s="168"/>
      <c r="U29" s="175"/>
      <c r="V29" s="175"/>
    </row>
    <row r="30" spans="1:40" s="169" customFormat="1" ht="15.95" customHeight="1">
      <c r="A30" s="165">
        <v>-19</v>
      </c>
      <c r="B30" s="281" t="str">
        <f>IF(E14=B14,B15,B14)</f>
        <v>X</v>
      </c>
      <c r="C30" s="282"/>
      <c r="D30" s="184">
        <v>46</v>
      </c>
      <c r="E30" s="272" t="str">
        <f>B30</f>
        <v>X</v>
      </c>
      <c r="F30" s="275"/>
      <c r="G30" s="179"/>
      <c r="H30" s="222"/>
      <c r="I30" s="227"/>
      <c r="J30" s="166"/>
      <c r="K30" s="171"/>
      <c r="L30" s="168"/>
      <c r="M30" s="166"/>
      <c r="N30" s="168"/>
      <c r="Q30" s="165">
        <v>-33</v>
      </c>
      <c r="R30" s="266" t="str">
        <f>IF(H11=E10,E12,E10)</f>
        <v>Хлыстун Я. - Румянцев А.</v>
      </c>
      <c r="S30" s="267"/>
      <c r="T30" s="177">
        <v>51</v>
      </c>
      <c r="U30" s="264" t="str">
        <f>R31</f>
        <v>Хлыстун Е. - Ермаков И.</v>
      </c>
      <c r="V30" s="264"/>
      <c r="W30" s="166"/>
      <c r="X30" s="167"/>
      <c r="Y30" s="167"/>
      <c r="Z30" s="166"/>
    </row>
    <row r="31" spans="1:40" s="169" customFormat="1" ht="15.95" customHeight="1">
      <c r="A31" s="165">
        <v>-20</v>
      </c>
      <c r="B31" s="273" t="str">
        <f>IF(E16=B16,B17,B16)</f>
        <v>X</v>
      </c>
      <c r="C31" s="274"/>
      <c r="D31" s="183"/>
      <c r="E31" s="222"/>
      <c r="F31" s="222"/>
      <c r="G31" s="166"/>
      <c r="H31" s="168"/>
      <c r="I31" s="174"/>
      <c r="J31" s="96">
        <v>76</v>
      </c>
      <c r="K31" s="264" t="str">
        <f>H33</f>
        <v>Куликова А. - Тальвик И.</v>
      </c>
      <c r="L31" s="264"/>
      <c r="M31" s="166"/>
      <c r="N31" s="257" t="s">
        <v>60</v>
      </c>
      <c r="Q31" s="165">
        <v>-34</v>
      </c>
      <c r="R31" s="266" t="str">
        <f>IF(H15=E14,E16,E14)</f>
        <v>Хлыстун Е. - Ермаков И.</v>
      </c>
      <c r="S31" s="267"/>
      <c r="T31" s="179"/>
      <c r="U31" s="268" t="s">
        <v>305</v>
      </c>
      <c r="V31" s="284"/>
      <c r="W31" s="96">
        <v>68</v>
      </c>
      <c r="X31" s="264" t="str">
        <f>U30</f>
        <v>Хлыстун Е. - Ермаков И.</v>
      </c>
      <c r="Y31" s="264"/>
      <c r="Z31" s="257" t="s">
        <v>61</v>
      </c>
      <c r="AA31" s="168"/>
    </row>
    <row r="32" spans="1:40" s="169" customFormat="1" ht="15.95" customHeight="1">
      <c r="A32" s="165">
        <v>-21</v>
      </c>
      <c r="B32" s="281" t="str">
        <f>IF(E18=B18,B19,B18)</f>
        <v>X</v>
      </c>
      <c r="C32" s="282"/>
      <c r="D32" s="184">
        <v>47</v>
      </c>
      <c r="E32" s="272" t="str">
        <f>B32</f>
        <v>X</v>
      </c>
      <c r="F32" s="276"/>
      <c r="G32" s="166"/>
      <c r="H32" s="168"/>
      <c r="I32" s="174"/>
      <c r="J32" s="172"/>
      <c r="K32" s="270" t="s">
        <v>28</v>
      </c>
      <c r="L32" s="221"/>
      <c r="M32" s="166"/>
      <c r="N32" s="257"/>
      <c r="Q32" s="165">
        <v>-35</v>
      </c>
      <c r="R32" s="266" t="str">
        <f>IF(H19=E18,E20,E18)</f>
        <v>Сосенко Т. - Сюсюкин А.</v>
      </c>
      <c r="S32" s="267"/>
      <c r="T32" s="177">
        <v>52</v>
      </c>
      <c r="U32" s="271" t="str">
        <f>R33</f>
        <v>Кадошникова Д. - Кылбелбеу Б.</v>
      </c>
      <c r="V32" s="283"/>
      <c r="W32" s="166"/>
      <c r="X32" s="268" t="s">
        <v>48</v>
      </c>
      <c r="Y32" s="236"/>
      <c r="Z32" s="257"/>
    </row>
    <row r="33" spans="1:43" s="169" customFormat="1" ht="15.95" customHeight="1">
      <c r="A33" s="165">
        <v>-22</v>
      </c>
      <c r="B33" s="273" t="str">
        <f>IF(E20=B20,B21,B20)</f>
        <v>X</v>
      </c>
      <c r="C33" s="274"/>
      <c r="D33" s="183"/>
      <c r="E33" s="222"/>
      <c r="F33" s="222"/>
      <c r="G33" s="96">
        <v>62</v>
      </c>
      <c r="H33" s="264" t="str">
        <f>E34</f>
        <v>Куликова А. - Тальвик И.</v>
      </c>
      <c r="I33" s="272"/>
      <c r="J33" s="166"/>
      <c r="K33" s="168"/>
      <c r="M33" s="165"/>
      <c r="Q33" s="165">
        <v>-36</v>
      </c>
      <c r="R33" s="266" t="str">
        <f>IF(H23=E22,E24,E22)</f>
        <v>Кадошникова Д. - Кылбелбеу Б.</v>
      </c>
      <c r="S33" s="267"/>
      <c r="T33" s="179"/>
      <c r="U33" s="280" t="s">
        <v>306</v>
      </c>
      <c r="V33" s="221"/>
      <c r="W33" s="166"/>
      <c r="X33" s="168"/>
      <c r="Y33" s="168"/>
      <c r="Z33" s="166"/>
    </row>
    <row r="34" spans="1:43" s="169" customFormat="1" ht="15.95" customHeight="1">
      <c r="A34" s="165">
        <v>-23</v>
      </c>
      <c r="B34" s="266" t="str">
        <f>IF(E22=B22,B23,B22)</f>
        <v>Куликова А. - Тальвик И.</v>
      </c>
      <c r="C34" s="267"/>
      <c r="D34" s="184">
        <v>48</v>
      </c>
      <c r="E34" s="272" t="str">
        <f>B34</f>
        <v>Куликова А. - Тальвик И.</v>
      </c>
      <c r="F34" s="275"/>
      <c r="G34" s="166"/>
      <c r="H34" s="222"/>
      <c r="I34" s="222"/>
      <c r="J34" s="166"/>
      <c r="K34" s="168"/>
      <c r="L34" s="168"/>
      <c r="M34" s="166"/>
      <c r="N34" s="168"/>
      <c r="U34" s="175"/>
      <c r="V34" s="175"/>
      <c r="AM34" s="168"/>
      <c r="AN34" s="166"/>
      <c r="AO34" s="168"/>
      <c r="AP34" s="185"/>
      <c r="AQ34" s="185"/>
    </row>
    <row r="35" spans="1:43" s="169" customFormat="1" ht="15.95" customHeight="1">
      <c r="A35" s="165">
        <v>-24</v>
      </c>
      <c r="B35" s="273" t="str">
        <f>IF(E24=B24,B25,B24)</f>
        <v>X</v>
      </c>
      <c r="C35" s="274"/>
      <c r="D35" s="186"/>
      <c r="E35" s="222"/>
      <c r="F35" s="222"/>
      <c r="G35" s="166"/>
      <c r="H35" s="168"/>
      <c r="I35" s="168"/>
      <c r="J35" s="166">
        <v>-61</v>
      </c>
      <c r="K35" s="273" t="str">
        <f>IF(H29=E28,E30,E28)</f>
        <v>X</v>
      </c>
      <c r="L35" s="274"/>
      <c r="M35" s="172">
        <v>75</v>
      </c>
      <c r="N35" s="264" t="str">
        <f>K36</f>
        <v>X</v>
      </c>
      <c r="O35" s="264"/>
      <c r="P35" s="265" t="s">
        <v>62</v>
      </c>
      <c r="U35" s="175"/>
      <c r="V35" s="175"/>
      <c r="AN35" s="165"/>
    </row>
    <row r="36" spans="1:43" s="169" customFormat="1" ht="15.95" customHeight="1">
      <c r="E36" s="175"/>
      <c r="F36" s="175"/>
      <c r="J36" s="166">
        <v>-62</v>
      </c>
      <c r="K36" s="273" t="str">
        <f>IF(H33=E32,E34,E32)</f>
        <v>X</v>
      </c>
      <c r="L36" s="274"/>
      <c r="M36" s="170"/>
      <c r="N36" s="225"/>
      <c r="O36" s="225"/>
      <c r="P36" s="265"/>
      <c r="Q36" s="166">
        <v>-51</v>
      </c>
      <c r="R36" s="266" t="str">
        <f>IF(U30=R30,R31,R30)</f>
        <v>Хлыстун Я. - Румянцев А.</v>
      </c>
      <c r="S36" s="267"/>
      <c r="T36" s="172">
        <v>67</v>
      </c>
      <c r="U36" s="271" t="str">
        <f>R36</f>
        <v>Хлыстун Я. - Румянцев А.</v>
      </c>
      <c r="V36" s="271"/>
      <c r="X36" s="265" t="s">
        <v>63</v>
      </c>
      <c r="AN36" s="165"/>
    </row>
    <row r="37" spans="1:43" s="169" customFormat="1" ht="15.95" customHeight="1">
      <c r="A37" s="165"/>
      <c r="B37" s="171"/>
      <c r="C37" s="171"/>
      <c r="D37" s="166"/>
      <c r="E37" s="171"/>
      <c r="F37" s="171"/>
      <c r="G37" s="166"/>
      <c r="H37" s="168"/>
      <c r="I37" s="168"/>
      <c r="Q37" s="166">
        <v>-52</v>
      </c>
      <c r="R37" s="266" t="str">
        <f>IF(U32=R32,R33,R32)</f>
        <v>Сосенко Т. - Сюсюкин А.</v>
      </c>
      <c r="S37" s="267"/>
      <c r="T37" s="170"/>
      <c r="U37" s="270" t="s">
        <v>307</v>
      </c>
      <c r="V37" s="221"/>
      <c r="X37" s="265"/>
      <c r="AN37" s="165"/>
    </row>
    <row r="38" spans="1:43" s="169" customFormat="1" ht="15.95" customHeight="1">
      <c r="A38" s="165">
        <v>-25</v>
      </c>
      <c r="B38" s="269" t="str">
        <f>'XD01'!E14</f>
        <v>Иванова М. - Курилов Д.</v>
      </c>
      <c r="C38" s="269"/>
      <c r="D38" s="96">
        <v>37</v>
      </c>
      <c r="E38" s="271" t="str">
        <f>B39</f>
        <v>Вертелецкая В. - Худойкулов Ш.</v>
      </c>
      <c r="F38" s="271"/>
      <c r="G38" s="166"/>
      <c r="H38" s="167"/>
      <c r="I38" s="167"/>
      <c r="U38" s="175"/>
      <c r="V38" s="175"/>
    </row>
    <row r="39" spans="1:43" s="169" customFormat="1" ht="15.95" customHeight="1">
      <c r="A39" s="165">
        <v>-26</v>
      </c>
      <c r="B39" s="269" t="str">
        <f>'XD01'!E16</f>
        <v>Вертелецкая В. - Худойкулов Ш.</v>
      </c>
      <c r="C39" s="269"/>
      <c r="D39" s="170"/>
      <c r="E39" s="279" t="s">
        <v>308</v>
      </c>
      <c r="F39" s="227"/>
      <c r="G39" s="166">
        <v>53</v>
      </c>
      <c r="H39" s="271" t="str">
        <f>E40</f>
        <v>Кириллова В. - Егоров Д.</v>
      </c>
      <c r="I39" s="271"/>
      <c r="J39" s="166"/>
      <c r="K39" s="167"/>
      <c r="L39" s="167"/>
      <c r="M39" s="166"/>
      <c r="N39" s="168"/>
      <c r="U39" s="175"/>
      <c r="V39" s="175"/>
    </row>
    <row r="40" spans="1:43" s="169" customFormat="1" ht="15.95" customHeight="1">
      <c r="A40" s="165">
        <v>-27</v>
      </c>
      <c r="B40" s="269" t="str">
        <f>'XD01'!E22</f>
        <v>Кириллова В. - Егоров Д.</v>
      </c>
      <c r="C40" s="269"/>
      <c r="D40" s="96">
        <v>38</v>
      </c>
      <c r="E40" s="264" t="str">
        <f>B40</f>
        <v>Кириллова В. - Егоров Д.</v>
      </c>
      <c r="F40" s="272"/>
      <c r="G40" s="179"/>
      <c r="H40" s="222" t="s">
        <v>309</v>
      </c>
      <c r="I40" s="227"/>
      <c r="J40" s="166"/>
      <c r="K40" s="171"/>
      <c r="L40" s="168"/>
      <c r="M40" s="166"/>
      <c r="N40" s="168"/>
      <c r="Q40" s="165">
        <v>-45</v>
      </c>
      <c r="R40" s="273" t="str">
        <f>IF(E28=B28,B29,B28)</f>
        <v>X</v>
      </c>
      <c r="S40" s="274"/>
      <c r="T40" s="177">
        <v>63</v>
      </c>
      <c r="U40" s="264" t="str">
        <f>R41</f>
        <v>X</v>
      </c>
      <c r="V40" s="264"/>
      <c r="W40" s="166"/>
      <c r="X40" s="167"/>
      <c r="Y40" s="167"/>
      <c r="Z40" s="168"/>
    </row>
    <row r="41" spans="1:43" s="169" customFormat="1" ht="15.95" customHeight="1">
      <c r="A41" s="165">
        <v>-28</v>
      </c>
      <c r="B41" s="269" t="str">
        <f>'XD01'!E24</f>
        <v>Минаева А. - Михеев М.</v>
      </c>
      <c r="C41" s="269"/>
      <c r="D41" s="170"/>
      <c r="E41" s="277" t="s">
        <v>21</v>
      </c>
      <c r="F41" s="222"/>
      <c r="G41" s="166"/>
      <c r="H41" s="168"/>
      <c r="I41" s="174"/>
      <c r="J41" s="96">
        <v>70</v>
      </c>
      <c r="K41" s="264" t="str">
        <f>H43</f>
        <v>Внукова Е. - Тальвик К.</v>
      </c>
      <c r="L41" s="264"/>
      <c r="M41" s="166"/>
      <c r="N41" s="265" t="s">
        <v>6</v>
      </c>
      <c r="Q41" s="165">
        <v>-46</v>
      </c>
      <c r="R41" s="266" t="str">
        <f>IF(E30=B30,B31,B30)</f>
        <v>X</v>
      </c>
      <c r="S41" s="267"/>
      <c r="T41" s="179"/>
      <c r="U41" s="225"/>
      <c r="V41" s="278"/>
      <c r="W41" s="96">
        <v>78</v>
      </c>
      <c r="X41" s="264" t="str">
        <f>U42</f>
        <v>X</v>
      </c>
      <c r="Y41" s="264"/>
      <c r="Z41" s="257" t="s">
        <v>64</v>
      </c>
    </row>
    <row r="42" spans="1:43" s="169" customFormat="1" ht="15.95" customHeight="1">
      <c r="A42" s="165">
        <v>-29</v>
      </c>
      <c r="B42" s="269" t="str">
        <f>'XD01'!E30</f>
        <v>Никулина Л. - Ефимов Ю.</v>
      </c>
      <c r="C42" s="269"/>
      <c r="D42" s="96">
        <v>39</v>
      </c>
      <c r="E42" s="272" t="str">
        <f>B43</f>
        <v>Кирюхина А. - Коцарь Ю.</v>
      </c>
      <c r="F42" s="276"/>
      <c r="G42" s="166"/>
      <c r="H42" s="168"/>
      <c r="I42" s="174"/>
      <c r="J42" s="170"/>
      <c r="K42" s="270" t="s">
        <v>310</v>
      </c>
      <c r="L42" s="221"/>
      <c r="M42" s="166"/>
      <c r="N42" s="265"/>
      <c r="Q42" s="165">
        <v>-47</v>
      </c>
      <c r="R42" s="266" t="str">
        <f>IF(E32=B32,B33,B32)</f>
        <v>X</v>
      </c>
      <c r="S42" s="267"/>
      <c r="T42" s="177">
        <v>64</v>
      </c>
      <c r="U42" s="264" t="str">
        <f>R42</f>
        <v>X</v>
      </c>
      <c r="V42" s="272"/>
      <c r="W42" s="166"/>
      <c r="X42" s="222"/>
      <c r="Y42" s="222"/>
      <c r="Z42" s="257"/>
    </row>
    <row r="43" spans="1:43" s="169" customFormat="1" ht="15.95" customHeight="1">
      <c r="A43" s="165">
        <v>-30</v>
      </c>
      <c r="B43" s="269" t="str">
        <f>'XD01'!E32</f>
        <v>Кирюхина А. - Коцарь Ю.</v>
      </c>
      <c r="C43" s="269"/>
      <c r="D43" s="170"/>
      <c r="E43" s="270" t="s">
        <v>311</v>
      </c>
      <c r="F43" s="221"/>
      <c r="G43" s="96">
        <v>54</v>
      </c>
      <c r="H43" s="264" t="str">
        <f>E44</f>
        <v>Внукова Е. - Тальвик К.</v>
      </c>
      <c r="I43" s="272"/>
      <c r="J43" s="166"/>
      <c r="K43" s="168"/>
      <c r="M43" s="165"/>
      <c r="Q43" s="165">
        <v>-48</v>
      </c>
      <c r="R43" s="273" t="str">
        <f>IF(E34=B34,B35,B34)</f>
        <v>X</v>
      </c>
      <c r="S43" s="274"/>
      <c r="T43" s="179"/>
      <c r="U43" s="225"/>
      <c r="V43" s="225"/>
      <c r="W43" s="166"/>
      <c r="X43" s="168"/>
      <c r="Y43" s="168"/>
      <c r="Z43" s="166"/>
    </row>
    <row r="44" spans="1:43" s="169" customFormat="1" ht="15.95" customHeight="1">
      <c r="A44" s="165">
        <v>-31</v>
      </c>
      <c r="B44" s="269" t="str">
        <f>'XD01'!E38</f>
        <v>Гасперская К. - Дуничев Н.</v>
      </c>
      <c r="C44" s="269"/>
      <c r="D44" s="96">
        <v>40</v>
      </c>
      <c r="E44" s="272" t="str">
        <f>B45</f>
        <v>Внукова Е. - Тальвик К.</v>
      </c>
      <c r="F44" s="275"/>
      <c r="G44" s="166"/>
      <c r="H44" s="270" t="s">
        <v>312</v>
      </c>
      <c r="I44" s="221"/>
      <c r="J44" s="166"/>
      <c r="K44" s="168"/>
      <c r="L44" s="168"/>
      <c r="M44" s="166"/>
      <c r="N44" s="168"/>
      <c r="O44" s="168"/>
      <c r="U44" s="175"/>
      <c r="V44" s="175"/>
    </row>
    <row r="45" spans="1:43" s="169" customFormat="1" ht="15.95" customHeight="1">
      <c r="A45" s="165">
        <v>-32</v>
      </c>
      <c r="B45" s="269" t="str">
        <f>'XD01'!E40</f>
        <v>Внукова Е. - Тальвик К.</v>
      </c>
      <c r="C45" s="269"/>
      <c r="D45" s="170"/>
      <c r="E45" s="270" t="s">
        <v>313</v>
      </c>
      <c r="F45" s="221"/>
      <c r="G45" s="166"/>
      <c r="H45" s="168"/>
      <c r="I45" s="168"/>
      <c r="J45" s="166"/>
      <c r="K45" s="168"/>
      <c r="M45" s="165"/>
      <c r="U45" s="175"/>
      <c r="V45" s="175"/>
    </row>
    <row r="46" spans="1:43" s="169" customFormat="1" ht="15.95" customHeight="1">
      <c r="A46" s="165"/>
      <c r="B46" s="168"/>
      <c r="C46" s="167"/>
      <c r="D46" s="166"/>
      <c r="E46" s="168"/>
      <c r="F46" s="168"/>
      <c r="G46" s="166"/>
      <c r="H46" s="168"/>
      <c r="I46" s="168"/>
      <c r="J46" s="166">
        <v>-53</v>
      </c>
      <c r="K46" s="266" t="str">
        <f>IF(H39=E38,E40,E38)</f>
        <v>Вертелецкая В. - Худойкулов Ш.</v>
      </c>
      <c r="L46" s="267"/>
      <c r="M46" s="96">
        <v>69</v>
      </c>
      <c r="N46" s="271" t="str">
        <f>K46</f>
        <v>Вертелецкая В. - Худойкулов Ш.</v>
      </c>
      <c r="O46" s="271"/>
      <c r="P46" s="265" t="s">
        <v>5</v>
      </c>
      <c r="Q46" s="166">
        <v>-63</v>
      </c>
      <c r="R46" s="266" t="str">
        <f>IF(U40=R40,R41,R40)</f>
        <v>X</v>
      </c>
      <c r="S46" s="267"/>
      <c r="T46" s="172">
        <v>77</v>
      </c>
      <c r="U46" s="264"/>
      <c r="V46" s="264"/>
      <c r="X46" s="265" t="s">
        <v>65</v>
      </c>
    </row>
    <row r="47" spans="1:43" s="169" customFormat="1" ht="15.95" customHeight="1">
      <c r="A47" s="165"/>
      <c r="B47" s="260"/>
      <c r="C47" s="260"/>
      <c r="D47" s="166"/>
      <c r="E47" s="262"/>
      <c r="F47" s="262"/>
      <c r="G47" s="166"/>
      <c r="J47" s="165">
        <v>-54</v>
      </c>
      <c r="K47" s="266" t="str">
        <f>IF(H43=E42,E44,E42)</f>
        <v>Кирюхина А. - Коцарь Ю.</v>
      </c>
      <c r="L47" s="267"/>
      <c r="M47" s="179"/>
      <c r="N47" s="268" t="s">
        <v>314</v>
      </c>
      <c r="O47" s="236"/>
      <c r="P47" s="265"/>
      <c r="Q47" s="166">
        <v>-64</v>
      </c>
      <c r="R47" s="266" t="str">
        <f>IF(U42=R42,R43,R42)</f>
        <v>X</v>
      </c>
      <c r="S47" s="267"/>
      <c r="T47" s="179"/>
      <c r="U47" s="222"/>
      <c r="V47" s="222"/>
      <c r="X47" s="265"/>
    </row>
    <row r="48" spans="1:43" s="169" customFormat="1" ht="15" customHeight="1">
      <c r="B48" s="260"/>
      <c r="C48" s="260"/>
      <c r="D48" s="166"/>
      <c r="E48" s="261"/>
      <c r="F48" s="261"/>
      <c r="L48" s="168"/>
      <c r="M48" s="166"/>
      <c r="N48" s="168"/>
      <c r="O48" s="168"/>
      <c r="P48" s="168"/>
      <c r="AM48" s="168"/>
      <c r="AN48" s="166"/>
      <c r="AO48" s="168"/>
      <c r="AP48" s="168"/>
      <c r="AQ48" s="168"/>
    </row>
    <row r="49" spans="1:26" s="169" customFormat="1" ht="15" customHeight="1">
      <c r="A49" s="153"/>
      <c r="H49" s="260"/>
      <c r="I49" s="260"/>
      <c r="J49" s="166"/>
      <c r="K49" s="262"/>
      <c r="L49" s="262"/>
      <c r="M49" s="155"/>
      <c r="N49" s="260"/>
      <c r="O49" s="260"/>
      <c r="P49" s="166"/>
      <c r="Q49" s="262"/>
      <c r="R49" s="262"/>
      <c r="S49" s="168"/>
      <c r="T49" s="168"/>
      <c r="U49" s="260"/>
      <c r="V49" s="260"/>
      <c r="W49" s="166"/>
      <c r="X49" s="262"/>
      <c r="Y49" s="262"/>
      <c r="Z49" s="173"/>
    </row>
    <row r="50" spans="1:26" s="169" customFormat="1" ht="15" customHeight="1">
      <c r="A50" s="153"/>
      <c r="B50" s="187" t="s">
        <v>1</v>
      </c>
      <c r="C50" s="187"/>
      <c r="D50" s="157"/>
      <c r="E50" s="187"/>
      <c r="F50" s="258"/>
      <c r="G50" s="258"/>
      <c r="H50" s="258"/>
      <c r="I50" s="258"/>
      <c r="J50" s="155"/>
      <c r="K50" s="263" t="str">
        <f>[5]Лист1!D37</f>
        <v>С.А. Ратников</v>
      </c>
      <c r="L50" s="263"/>
      <c r="M50" s="188"/>
    </row>
    <row r="51" spans="1:26" s="169" customFormat="1" ht="11.25" customHeight="1">
      <c r="A51" s="165"/>
      <c r="B51" s="187"/>
      <c r="C51" s="187"/>
      <c r="D51" s="157"/>
      <c r="E51" s="187"/>
      <c r="F51" s="189"/>
      <c r="G51" s="155"/>
      <c r="H51" s="189"/>
      <c r="I51" s="189"/>
      <c r="J51" s="155"/>
      <c r="K51" s="189"/>
      <c r="L51" s="189"/>
      <c r="M51" s="165"/>
      <c r="N51" s="260"/>
      <c r="O51" s="260"/>
      <c r="P51" s="166"/>
      <c r="Q51" s="262"/>
      <c r="R51" s="262"/>
      <c r="S51" s="167"/>
      <c r="T51" s="168"/>
      <c r="U51" s="260"/>
      <c r="V51" s="260"/>
      <c r="W51" s="166"/>
      <c r="X51" s="262"/>
      <c r="Y51" s="262"/>
      <c r="Z51" s="257"/>
    </row>
    <row r="52" spans="1:26" s="169" customFormat="1" ht="11.25" customHeight="1">
      <c r="A52" s="165"/>
      <c r="B52" s="187" t="s">
        <v>0</v>
      </c>
      <c r="C52" s="187"/>
      <c r="D52" s="157"/>
      <c r="E52" s="187"/>
      <c r="F52" s="258"/>
      <c r="G52" s="258"/>
      <c r="H52" s="258"/>
      <c r="I52" s="258"/>
      <c r="J52" s="155"/>
      <c r="K52" s="259" t="str">
        <f>'XD01'!G51</f>
        <v>Е.Н. Жуков</v>
      </c>
      <c r="L52" s="259"/>
      <c r="M52" s="165"/>
      <c r="N52" s="260"/>
      <c r="O52" s="260"/>
      <c r="P52" s="166"/>
      <c r="Q52" s="261"/>
      <c r="R52" s="261"/>
      <c r="S52" s="168"/>
      <c r="T52" s="168"/>
      <c r="U52" s="260"/>
      <c r="V52" s="260"/>
      <c r="W52" s="166"/>
      <c r="X52" s="261"/>
      <c r="Y52" s="261"/>
      <c r="Z52" s="257"/>
    </row>
    <row r="53" spans="1:26" s="169" customFormat="1" ht="11.25" customHeight="1">
      <c r="A53" s="165"/>
      <c r="D53" s="165"/>
      <c r="G53" s="165"/>
      <c r="I53" s="168"/>
      <c r="J53" s="166"/>
      <c r="M53" s="165"/>
      <c r="R53" s="167"/>
      <c r="S53" s="167"/>
    </row>
    <row r="54" spans="1:26" s="169" customFormat="1" ht="11.25" customHeight="1">
      <c r="A54" s="165"/>
      <c r="D54" s="165"/>
      <c r="G54" s="165"/>
      <c r="I54" s="168"/>
      <c r="J54" s="166"/>
      <c r="M54" s="165"/>
      <c r="R54" s="167"/>
      <c r="S54" s="167"/>
    </row>
    <row r="55" spans="1:26" s="169" customFormat="1" ht="11.25" customHeight="1">
      <c r="A55" s="165"/>
      <c r="D55" s="165"/>
      <c r="G55" s="165"/>
      <c r="I55" s="168"/>
      <c r="J55" s="166"/>
      <c r="M55" s="165"/>
    </row>
    <row r="56" spans="1:26" s="169" customFormat="1" ht="11.25" customHeight="1">
      <c r="A56" s="165"/>
      <c r="D56" s="165"/>
      <c r="G56" s="165"/>
      <c r="I56" s="168"/>
      <c r="J56" s="166"/>
      <c r="M56" s="165"/>
    </row>
    <row r="57" spans="1:26" s="169" customFormat="1" ht="11.25" customHeight="1">
      <c r="A57" s="165"/>
      <c r="M57" s="165"/>
    </row>
    <row r="58" spans="1:26" s="169" customFormat="1" ht="11.25" customHeight="1">
      <c r="A58" s="165"/>
      <c r="M58" s="165"/>
      <c r="Q58" s="168"/>
    </row>
    <row r="59" spans="1:26" s="169" customFormat="1" ht="11.25" customHeight="1">
      <c r="A59" s="165"/>
      <c r="M59" s="165"/>
      <c r="Q59" s="168"/>
    </row>
    <row r="60" spans="1:26" s="169" customFormat="1" ht="11.25" customHeight="1">
      <c r="A60" s="165"/>
      <c r="D60" s="165"/>
      <c r="G60" s="165"/>
      <c r="I60" s="168"/>
      <c r="J60" s="166"/>
      <c r="M60" s="165"/>
      <c r="Q60" s="168"/>
    </row>
    <row r="61" spans="1:26" s="169" customFormat="1" ht="11.25" customHeight="1">
      <c r="A61" s="165"/>
      <c r="D61" s="165"/>
      <c r="G61" s="165"/>
      <c r="I61" s="168"/>
      <c r="J61" s="166"/>
      <c r="M61" s="165"/>
    </row>
    <row r="62" spans="1:26" s="169" customFormat="1" ht="11.25" customHeight="1">
      <c r="A62" s="165"/>
      <c r="D62" s="165"/>
      <c r="G62" s="165"/>
      <c r="I62" s="168"/>
      <c r="J62" s="166"/>
      <c r="M62" s="165"/>
    </row>
    <row r="63" spans="1:26" s="169" customFormat="1" ht="11.25" customHeight="1">
      <c r="A63" s="165"/>
      <c r="D63" s="165"/>
      <c r="G63" s="165"/>
      <c r="I63" s="168"/>
      <c r="J63" s="166"/>
      <c r="M63" s="165"/>
    </row>
    <row r="64" spans="1:26" s="169" customFormat="1" ht="11.25" customHeight="1">
      <c r="A64" s="165"/>
      <c r="D64" s="165"/>
      <c r="G64" s="165"/>
      <c r="I64" s="168"/>
      <c r="J64" s="166"/>
      <c r="M64" s="165"/>
    </row>
    <row r="65" spans="1:32" s="169" customFormat="1" ht="11.25" customHeight="1">
      <c r="A65" s="165"/>
      <c r="D65" s="165"/>
      <c r="G65" s="165"/>
      <c r="I65" s="168"/>
      <c r="J65" s="166"/>
      <c r="M65" s="165"/>
      <c r="Q65" s="154"/>
      <c r="R65" s="154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</row>
    <row r="66" spans="1:32" s="169" customFormat="1" ht="11.25" customHeight="1">
      <c r="A66" s="165"/>
      <c r="D66" s="165"/>
      <c r="G66" s="165"/>
      <c r="I66" s="168"/>
      <c r="J66" s="166"/>
      <c r="M66" s="165"/>
      <c r="Q66" s="189"/>
      <c r="R66" s="154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</row>
    <row r="67" spans="1:32" s="169" customFormat="1" ht="11.25" customHeight="1">
      <c r="A67" s="165"/>
      <c r="D67" s="165"/>
      <c r="G67" s="165"/>
      <c r="I67" s="168"/>
      <c r="J67" s="166"/>
      <c r="M67" s="165"/>
      <c r="Q67" s="154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</row>
    <row r="68" spans="1:32" s="169" customFormat="1" ht="11.25" customHeight="1">
      <c r="A68" s="165"/>
      <c r="D68" s="165"/>
      <c r="G68" s="165"/>
      <c r="I68" s="168"/>
      <c r="J68" s="166"/>
      <c r="M68" s="165"/>
    </row>
    <row r="69" spans="1:32" s="169" customFormat="1" ht="11.25" customHeight="1">
      <c r="A69" s="165"/>
      <c r="D69" s="165"/>
      <c r="G69" s="165"/>
      <c r="I69" s="168"/>
      <c r="J69" s="166"/>
      <c r="M69" s="165"/>
    </row>
    <row r="70" spans="1:32" s="169" customFormat="1" ht="11.25" customHeight="1">
      <c r="A70" s="165"/>
      <c r="D70" s="165"/>
      <c r="G70" s="165"/>
      <c r="I70" s="168"/>
      <c r="J70" s="166"/>
      <c r="M70" s="165"/>
    </row>
    <row r="71" spans="1:32" s="169" customFormat="1" ht="11.25" customHeight="1">
      <c r="A71" s="165"/>
      <c r="D71" s="165"/>
      <c r="G71" s="165"/>
      <c r="I71" s="168"/>
      <c r="J71" s="166"/>
      <c r="M71" s="165"/>
    </row>
    <row r="72" spans="1:32" s="169" customFormat="1" ht="11.25" customHeight="1">
      <c r="A72" s="165"/>
      <c r="D72" s="165"/>
      <c r="G72" s="165"/>
      <c r="I72" s="168"/>
      <c r="J72" s="166"/>
      <c r="M72" s="165"/>
    </row>
    <row r="73" spans="1:32" s="169" customFormat="1" ht="11.25" customHeight="1">
      <c r="A73" s="165"/>
      <c r="D73" s="165"/>
      <c r="G73" s="165"/>
      <c r="I73" s="168"/>
      <c r="J73" s="166"/>
      <c r="M73" s="165"/>
    </row>
    <row r="74" spans="1:32" s="169" customFormat="1" ht="11.25" customHeight="1">
      <c r="A74" s="165"/>
      <c r="D74" s="165"/>
      <c r="G74" s="165"/>
      <c r="I74" s="168"/>
      <c r="J74" s="166"/>
      <c r="M74" s="165"/>
    </row>
    <row r="75" spans="1:32" s="169" customFormat="1" ht="11.25" customHeight="1">
      <c r="A75" s="165"/>
      <c r="D75" s="165"/>
      <c r="G75" s="165"/>
      <c r="I75" s="168"/>
      <c r="J75" s="166"/>
      <c r="M75" s="165"/>
    </row>
    <row r="76" spans="1:32" s="169" customFormat="1" ht="11.25" customHeight="1">
      <c r="A76" s="165"/>
      <c r="D76" s="165"/>
      <c r="G76" s="165"/>
      <c r="I76" s="168"/>
      <c r="J76" s="166"/>
      <c r="M76" s="165"/>
    </row>
    <row r="77" spans="1:32" s="169" customFormat="1" ht="11.25" customHeight="1">
      <c r="A77" s="165"/>
      <c r="D77" s="165"/>
      <c r="G77" s="165"/>
      <c r="I77" s="168"/>
      <c r="J77" s="166"/>
      <c r="M77" s="165"/>
    </row>
    <row r="78" spans="1:32" s="169" customFormat="1" ht="11.25" customHeight="1">
      <c r="A78" s="165"/>
      <c r="D78" s="165"/>
      <c r="G78" s="165"/>
      <c r="I78" s="168"/>
      <c r="J78" s="166"/>
      <c r="M78" s="165"/>
    </row>
    <row r="79" spans="1:32" s="169" customFormat="1" ht="11.25" customHeight="1">
      <c r="A79" s="165"/>
      <c r="D79" s="165"/>
      <c r="G79" s="165"/>
      <c r="I79" s="168"/>
      <c r="J79" s="166"/>
      <c r="M79" s="165"/>
    </row>
    <row r="80" spans="1:32" s="169" customFormat="1" ht="11.25" customHeight="1">
      <c r="A80" s="165"/>
      <c r="D80" s="165"/>
      <c r="G80" s="165"/>
      <c r="I80" s="168"/>
      <c r="J80" s="166"/>
      <c r="M80" s="165"/>
    </row>
    <row r="81" spans="1:13" s="169" customFormat="1" ht="11.25" customHeight="1">
      <c r="A81" s="165"/>
      <c r="D81" s="165"/>
      <c r="G81" s="165"/>
      <c r="I81" s="168"/>
      <c r="J81" s="166"/>
      <c r="M81" s="165"/>
    </row>
    <row r="82" spans="1:13" s="169" customFormat="1" ht="11.25" customHeight="1">
      <c r="A82" s="165"/>
      <c r="D82" s="165"/>
      <c r="G82" s="165"/>
      <c r="I82" s="168"/>
      <c r="J82" s="166"/>
      <c r="M82" s="165"/>
    </row>
    <row r="83" spans="1:13" s="169" customFormat="1" ht="11.25" customHeight="1">
      <c r="A83" s="165"/>
      <c r="D83" s="165"/>
      <c r="G83" s="165"/>
      <c r="I83" s="168"/>
      <c r="J83" s="166"/>
      <c r="M83" s="165"/>
    </row>
    <row r="84" spans="1:13" s="169" customFormat="1" ht="11.25" customHeight="1">
      <c r="A84" s="165"/>
      <c r="D84" s="165"/>
      <c r="G84" s="165"/>
      <c r="I84" s="168"/>
      <c r="J84" s="166"/>
      <c r="M84" s="165"/>
    </row>
    <row r="85" spans="1:13" s="169" customFormat="1" ht="11.25" customHeight="1">
      <c r="A85" s="165"/>
      <c r="D85" s="165"/>
      <c r="G85" s="165"/>
      <c r="I85" s="168"/>
      <c r="J85" s="166"/>
      <c r="M85" s="165"/>
    </row>
    <row r="86" spans="1:13" s="169" customFormat="1" ht="11.25" customHeight="1">
      <c r="A86" s="165"/>
      <c r="D86" s="165"/>
      <c r="G86" s="165"/>
      <c r="I86" s="168"/>
      <c r="J86" s="166"/>
      <c r="M86" s="165"/>
    </row>
    <row r="87" spans="1:13" s="169" customFormat="1" ht="11.25" customHeight="1">
      <c r="A87" s="165"/>
      <c r="D87" s="165"/>
      <c r="G87" s="165"/>
      <c r="I87" s="168"/>
      <c r="J87" s="166"/>
      <c r="M87" s="165"/>
    </row>
    <row r="88" spans="1:13" s="169" customFormat="1" ht="11.25" customHeight="1">
      <c r="A88" s="165"/>
      <c r="D88" s="165"/>
      <c r="G88" s="165"/>
      <c r="I88" s="168"/>
      <c r="J88" s="166"/>
      <c r="M88" s="165"/>
    </row>
    <row r="89" spans="1:13" s="169" customFormat="1" ht="11.25" customHeight="1">
      <c r="A89" s="165"/>
      <c r="D89" s="165"/>
      <c r="G89" s="165"/>
      <c r="I89" s="168"/>
      <c r="J89" s="166"/>
      <c r="M89" s="165"/>
    </row>
    <row r="90" spans="1:13" s="169" customFormat="1" ht="11.25" customHeight="1">
      <c r="A90" s="165"/>
      <c r="D90" s="165"/>
      <c r="G90" s="165"/>
      <c r="I90" s="168"/>
      <c r="J90" s="166"/>
      <c r="M90" s="165"/>
    </row>
    <row r="91" spans="1:13" s="169" customFormat="1" ht="11.25" customHeight="1">
      <c r="A91" s="165"/>
      <c r="D91" s="165"/>
      <c r="G91" s="165"/>
      <c r="I91" s="168"/>
      <c r="J91" s="166"/>
      <c r="M91" s="165"/>
    </row>
    <row r="92" spans="1:13" s="169" customFormat="1" ht="11.25" customHeight="1">
      <c r="A92" s="165"/>
      <c r="D92" s="165"/>
      <c r="G92" s="165"/>
      <c r="I92" s="168"/>
      <c r="J92" s="166"/>
      <c r="M92" s="165"/>
    </row>
    <row r="93" spans="1:13" s="169" customFormat="1" ht="11.25" customHeight="1">
      <c r="A93" s="165"/>
      <c r="D93" s="165"/>
      <c r="G93" s="165"/>
      <c r="I93" s="168"/>
      <c r="J93" s="166"/>
      <c r="M93" s="165"/>
    </row>
    <row r="94" spans="1:13" s="169" customFormat="1" ht="11.25" customHeight="1">
      <c r="A94" s="165"/>
      <c r="D94" s="165"/>
      <c r="G94" s="165"/>
      <c r="I94" s="168"/>
      <c r="J94" s="166"/>
      <c r="M94" s="165"/>
    </row>
    <row r="95" spans="1:13" s="169" customFormat="1" ht="11.25" customHeight="1">
      <c r="A95" s="165"/>
      <c r="D95" s="165"/>
      <c r="G95" s="165"/>
      <c r="I95" s="168"/>
      <c r="J95" s="166"/>
      <c r="M95" s="165"/>
    </row>
    <row r="96" spans="1:13" s="169" customFormat="1" ht="11.25" customHeight="1">
      <c r="A96" s="165"/>
      <c r="D96" s="165"/>
      <c r="G96" s="165"/>
      <c r="I96" s="168"/>
      <c r="J96" s="166"/>
      <c r="M96" s="165"/>
    </row>
    <row r="97" spans="1:13" s="169" customFormat="1" ht="11.25" customHeight="1">
      <c r="A97" s="165"/>
      <c r="D97" s="165"/>
      <c r="G97" s="165"/>
      <c r="I97" s="168"/>
      <c r="J97" s="166"/>
      <c r="M97" s="165"/>
    </row>
    <row r="98" spans="1:13" s="169" customFormat="1" ht="11.25" customHeight="1">
      <c r="A98" s="165"/>
      <c r="D98" s="165"/>
      <c r="G98" s="165"/>
      <c r="I98" s="168"/>
      <c r="J98" s="166"/>
      <c r="M98" s="165"/>
    </row>
    <row r="99" spans="1:13" s="169" customFormat="1" ht="11.25" customHeight="1">
      <c r="A99" s="165"/>
      <c r="D99" s="165"/>
      <c r="G99" s="165"/>
      <c r="I99" s="168"/>
      <c r="J99" s="166"/>
      <c r="M99" s="165"/>
    </row>
    <row r="100" spans="1:13" s="169" customFormat="1" ht="11.25" customHeight="1">
      <c r="A100" s="165"/>
      <c r="D100" s="165"/>
      <c r="G100" s="165"/>
      <c r="I100" s="168"/>
      <c r="J100" s="166"/>
      <c r="M100" s="165"/>
    </row>
    <row r="101" spans="1:13" s="169" customFormat="1" ht="11.25" customHeight="1">
      <c r="A101" s="165"/>
      <c r="D101" s="165"/>
      <c r="G101" s="165"/>
      <c r="I101" s="168"/>
      <c r="J101" s="166"/>
      <c r="M101" s="165"/>
    </row>
    <row r="102" spans="1:13" s="169" customFormat="1" ht="11.25" customHeight="1">
      <c r="A102" s="165"/>
      <c r="D102" s="165"/>
      <c r="G102" s="165"/>
      <c r="I102" s="168"/>
      <c r="J102" s="166"/>
      <c r="M102" s="165"/>
    </row>
    <row r="103" spans="1:13" s="169" customFormat="1" ht="11.25" customHeight="1">
      <c r="A103" s="165"/>
      <c r="D103" s="165"/>
      <c r="G103" s="165"/>
      <c r="I103" s="168"/>
      <c r="J103" s="166"/>
      <c r="M103" s="165"/>
    </row>
    <row r="104" spans="1:13" s="169" customFormat="1" ht="11.25" customHeight="1">
      <c r="A104" s="165"/>
      <c r="D104" s="165"/>
      <c r="G104" s="165"/>
      <c r="I104" s="168"/>
      <c r="J104" s="166"/>
      <c r="M104" s="165"/>
    </row>
    <row r="105" spans="1:13" s="169" customFormat="1" ht="11.25" customHeight="1">
      <c r="A105" s="165"/>
      <c r="D105" s="165"/>
      <c r="G105" s="165"/>
      <c r="I105" s="168"/>
      <c r="J105" s="166"/>
      <c r="M105" s="165"/>
    </row>
    <row r="106" spans="1:13" s="169" customFormat="1" ht="11.25" customHeight="1">
      <c r="A106" s="165"/>
      <c r="D106" s="165"/>
      <c r="G106" s="165"/>
      <c r="I106" s="168"/>
      <c r="J106" s="166"/>
      <c r="M106" s="165"/>
    </row>
    <row r="107" spans="1:13" s="169" customFormat="1" ht="11.25" customHeight="1">
      <c r="A107" s="165"/>
      <c r="D107" s="165"/>
      <c r="G107" s="165"/>
      <c r="I107" s="168"/>
      <c r="J107" s="166"/>
      <c r="M107" s="165"/>
    </row>
    <row r="108" spans="1:13" s="169" customFormat="1" ht="11.25" customHeight="1">
      <c r="A108" s="165"/>
      <c r="D108" s="165"/>
      <c r="G108" s="165"/>
      <c r="I108" s="168"/>
      <c r="J108" s="166"/>
      <c r="M108" s="165"/>
    </row>
    <row r="109" spans="1:13" s="169" customFormat="1" ht="11.25" customHeight="1">
      <c r="A109" s="165"/>
      <c r="D109" s="165"/>
      <c r="G109" s="165"/>
      <c r="I109" s="168"/>
      <c r="J109" s="166"/>
      <c r="M109" s="165"/>
    </row>
    <row r="110" spans="1:13" s="169" customFormat="1" ht="11.25" customHeight="1">
      <c r="A110" s="165"/>
      <c r="D110" s="165"/>
      <c r="G110" s="165"/>
      <c r="I110" s="168"/>
      <c r="J110" s="166"/>
      <c r="M110" s="165"/>
    </row>
    <row r="111" spans="1:13" s="169" customFormat="1" ht="11.25" customHeight="1">
      <c r="A111" s="165"/>
      <c r="D111" s="165"/>
      <c r="G111" s="165"/>
      <c r="I111" s="168"/>
      <c r="J111" s="166"/>
      <c r="M111" s="165"/>
    </row>
    <row r="112" spans="1:13" s="169" customFormat="1" ht="11.25" customHeight="1">
      <c r="A112" s="165"/>
      <c r="D112" s="165"/>
      <c r="G112" s="165"/>
      <c r="I112" s="168"/>
      <c r="J112" s="166"/>
      <c r="M112" s="165"/>
    </row>
    <row r="113" spans="1:13" s="169" customFormat="1" ht="11.25" customHeight="1">
      <c r="A113" s="165"/>
      <c r="D113" s="165"/>
      <c r="G113" s="165"/>
      <c r="I113" s="168"/>
      <c r="J113" s="166"/>
      <c r="M113" s="165"/>
    </row>
    <row r="114" spans="1:13" s="169" customFormat="1" ht="11.25" customHeight="1">
      <c r="A114" s="165"/>
      <c r="D114" s="165"/>
      <c r="G114" s="165"/>
      <c r="I114" s="168"/>
      <c r="J114" s="166"/>
      <c r="M114" s="165"/>
    </row>
    <row r="115" spans="1:13" s="169" customFormat="1" ht="11.25" customHeight="1">
      <c r="A115" s="165"/>
      <c r="D115" s="165"/>
      <c r="G115" s="165"/>
      <c r="I115" s="168"/>
      <c r="J115" s="166"/>
      <c r="M115" s="165"/>
    </row>
    <row r="116" spans="1:13" s="169" customFormat="1" ht="11.25" customHeight="1">
      <c r="A116" s="165"/>
      <c r="D116" s="165"/>
      <c r="G116" s="165"/>
      <c r="I116" s="168"/>
      <c r="J116" s="166"/>
      <c r="M116" s="165"/>
    </row>
    <row r="117" spans="1:13" s="169" customFormat="1" ht="11.25" customHeight="1">
      <c r="A117" s="165"/>
      <c r="D117" s="165"/>
      <c r="G117" s="165"/>
      <c r="I117" s="168"/>
      <c r="J117" s="166"/>
      <c r="M117" s="165"/>
    </row>
    <row r="118" spans="1:13" s="169" customFormat="1" ht="11.25" customHeight="1">
      <c r="A118" s="165"/>
      <c r="D118" s="165"/>
      <c r="G118" s="165"/>
      <c r="I118" s="168"/>
      <c r="J118" s="166"/>
      <c r="M118" s="165"/>
    </row>
    <row r="119" spans="1:13" s="169" customFormat="1" ht="11.25" customHeight="1">
      <c r="A119" s="165"/>
      <c r="D119" s="165"/>
      <c r="G119" s="165"/>
      <c r="I119" s="168"/>
      <c r="J119" s="166"/>
      <c r="M119" s="165"/>
    </row>
    <row r="120" spans="1:13" s="169" customFormat="1" ht="11.25" customHeight="1">
      <c r="A120" s="165"/>
      <c r="D120" s="165"/>
      <c r="G120" s="165"/>
      <c r="I120" s="168"/>
      <c r="J120" s="166"/>
      <c r="M120" s="165"/>
    </row>
    <row r="121" spans="1:13" s="169" customFormat="1" ht="11.25" customHeight="1">
      <c r="A121" s="165"/>
      <c r="D121" s="165"/>
      <c r="G121" s="165"/>
      <c r="I121" s="168"/>
      <c r="J121" s="166"/>
      <c r="M121" s="165"/>
    </row>
    <row r="122" spans="1:13" s="169" customFormat="1" ht="11.25" customHeight="1">
      <c r="A122" s="165"/>
      <c r="D122" s="165"/>
      <c r="G122" s="165"/>
      <c r="I122" s="168"/>
      <c r="J122" s="166"/>
      <c r="M122" s="165"/>
    </row>
    <row r="123" spans="1:13" s="169" customFormat="1" ht="11.25" customHeight="1">
      <c r="A123" s="165"/>
      <c r="D123" s="165"/>
      <c r="G123" s="165"/>
      <c r="I123" s="168"/>
      <c r="J123" s="166"/>
      <c r="M123" s="165"/>
    </row>
    <row r="124" spans="1:13" s="169" customFormat="1" ht="11.25" customHeight="1">
      <c r="A124" s="165"/>
      <c r="D124" s="165"/>
      <c r="G124" s="165"/>
      <c r="I124" s="168"/>
      <c r="J124" s="166"/>
      <c r="M124" s="165"/>
    </row>
    <row r="125" spans="1:13" s="169" customFormat="1" ht="11.25" customHeight="1">
      <c r="A125" s="165"/>
      <c r="D125" s="165"/>
      <c r="G125" s="165"/>
      <c r="I125" s="168"/>
      <c r="J125" s="166"/>
      <c r="M125" s="165"/>
    </row>
    <row r="126" spans="1:13" s="169" customFormat="1" ht="11.25" customHeight="1">
      <c r="A126" s="165"/>
      <c r="D126" s="165"/>
      <c r="G126" s="165"/>
      <c r="I126" s="168"/>
      <c r="J126" s="166"/>
      <c r="M126" s="165"/>
    </row>
    <row r="127" spans="1:13" s="169" customFormat="1" ht="11.25" customHeight="1">
      <c r="A127" s="165"/>
      <c r="D127" s="165"/>
      <c r="G127" s="165"/>
      <c r="I127" s="168"/>
      <c r="J127" s="166"/>
      <c r="M127" s="165"/>
    </row>
    <row r="128" spans="1:13" s="169" customFormat="1" ht="11.25" customHeight="1">
      <c r="A128" s="165"/>
      <c r="D128" s="165"/>
      <c r="G128" s="165"/>
      <c r="I128" s="168"/>
      <c r="J128" s="166"/>
      <c r="M128" s="165"/>
    </row>
    <row r="129" spans="1:13" s="169" customFormat="1" ht="11.25" customHeight="1">
      <c r="A129" s="165"/>
      <c r="D129" s="165"/>
      <c r="G129" s="165"/>
      <c r="I129" s="168"/>
      <c r="J129" s="166"/>
      <c r="M129" s="165"/>
    </row>
    <row r="130" spans="1:13" s="169" customFormat="1" ht="11.25" customHeight="1">
      <c r="A130" s="165"/>
      <c r="D130" s="165"/>
      <c r="G130" s="165"/>
      <c r="I130" s="168"/>
      <c r="J130" s="166"/>
      <c r="M130" s="165"/>
    </row>
    <row r="131" spans="1:13" s="169" customFormat="1" ht="11.25" customHeight="1">
      <c r="A131" s="165"/>
      <c r="D131" s="165"/>
      <c r="G131" s="165"/>
      <c r="I131" s="168"/>
      <c r="J131" s="166"/>
      <c r="M131" s="165"/>
    </row>
    <row r="132" spans="1:13" s="169" customFormat="1" ht="11.25" customHeight="1">
      <c r="A132" s="165"/>
      <c r="D132" s="165"/>
      <c r="G132" s="165"/>
      <c r="I132" s="168"/>
      <c r="J132" s="166"/>
      <c r="M132" s="165"/>
    </row>
    <row r="133" spans="1:13" s="169" customFormat="1" ht="11.25" customHeight="1">
      <c r="A133" s="165"/>
      <c r="D133" s="165"/>
      <c r="G133" s="165"/>
      <c r="I133" s="168"/>
      <c r="J133" s="166"/>
      <c r="M133" s="165"/>
    </row>
    <row r="134" spans="1:13" s="169" customFormat="1" ht="11.25" customHeight="1">
      <c r="A134" s="165"/>
      <c r="D134" s="165"/>
      <c r="G134" s="165"/>
      <c r="I134" s="168"/>
      <c r="J134" s="166"/>
      <c r="M134" s="165"/>
    </row>
    <row r="135" spans="1:13" s="169" customFormat="1" ht="11.25" customHeight="1">
      <c r="A135" s="165"/>
      <c r="D135" s="165"/>
      <c r="G135" s="165"/>
      <c r="I135" s="168"/>
      <c r="J135" s="166"/>
      <c r="M135" s="165"/>
    </row>
    <row r="136" spans="1:13" s="169" customFormat="1" ht="11.25" customHeight="1">
      <c r="A136" s="165"/>
      <c r="D136" s="165"/>
      <c r="G136" s="165"/>
      <c r="I136" s="168"/>
      <c r="J136" s="166"/>
      <c r="M136" s="165"/>
    </row>
    <row r="137" spans="1:13" s="169" customFormat="1" ht="11.25" customHeight="1">
      <c r="A137" s="165"/>
      <c r="D137" s="165"/>
      <c r="G137" s="165"/>
      <c r="I137" s="168"/>
      <c r="J137" s="166"/>
      <c r="M137" s="165"/>
    </row>
    <row r="138" spans="1:13" s="169" customFormat="1" ht="11.25" customHeight="1">
      <c r="A138" s="165"/>
      <c r="D138" s="165"/>
      <c r="G138" s="165"/>
      <c r="I138" s="168"/>
      <c r="J138" s="166"/>
      <c r="M138" s="165"/>
    </row>
    <row r="139" spans="1:13" s="169" customFormat="1" ht="11.25" customHeight="1">
      <c r="A139" s="165"/>
      <c r="D139" s="165"/>
      <c r="G139" s="165"/>
      <c r="I139" s="168"/>
      <c r="J139" s="166"/>
      <c r="M139" s="165"/>
    </row>
    <row r="140" spans="1:13" s="169" customFormat="1" ht="11.25" customHeight="1">
      <c r="A140" s="165"/>
      <c r="D140" s="165"/>
      <c r="G140" s="165"/>
      <c r="I140" s="168"/>
      <c r="J140" s="166"/>
      <c r="M140" s="165"/>
    </row>
    <row r="141" spans="1:13" s="169" customFormat="1" ht="11.25" customHeight="1">
      <c r="A141" s="165"/>
      <c r="D141" s="165"/>
      <c r="G141" s="165"/>
      <c r="I141" s="168"/>
      <c r="J141" s="166"/>
      <c r="M141" s="165"/>
    </row>
    <row r="142" spans="1:13" s="169" customFormat="1" ht="11.25" customHeight="1">
      <c r="A142" s="165"/>
      <c r="D142" s="165"/>
      <c r="G142" s="165"/>
      <c r="I142" s="168"/>
      <c r="J142" s="166"/>
      <c r="M142" s="165"/>
    </row>
    <row r="143" spans="1:13" s="169" customFormat="1" ht="11.25" customHeight="1">
      <c r="A143" s="165"/>
      <c r="D143" s="165"/>
      <c r="G143" s="165"/>
      <c r="I143" s="168"/>
      <c r="J143" s="166"/>
      <c r="M143" s="165"/>
    </row>
    <row r="144" spans="1:13" s="169" customFormat="1" ht="11.25" customHeight="1">
      <c r="A144" s="165"/>
      <c r="D144" s="165"/>
      <c r="G144" s="165"/>
      <c r="I144" s="168"/>
      <c r="J144" s="166"/>
      <c r="M144" s="165"/>
    </row>
    <row r="145" spans="1:13" s="169" customFormat="1" ht="11.25" customHeight="1">
      <c r="A145" s="165"/>
      <c r="D145" s="165"/>
      <c r="G145" s="165"/>
      <c r="I145" s="168"/>
      <c r="J145" s="166"/>
      <c r="M145" s="165"/>
    </row>
    <row r="146" spans="1:13" s="169" customFormat="1" ht="11.25" customHeight="1">
      <c r="A146" s="165"/>
      <c r="D146" s="165"/>
      <c r="G146" s="165"/>
      <c r="I146" s="168"/>
      <c r="J146" s="166"/>
      <c r="M146" s="165"/>
    </row>
    <row r="147" spans="1:13" s="169" customFormat="1" ht="11.25" customHeight="1">
      <c r="A147" s="165"/>
      <c r="D147" s="165"/>
      <c r="G147" s="165"/>
      <c r="I147" s="168"/>
      <c r="J147" s="166"/>
      <c r="M147" s="165"/>
    </row>
    <row r="148" spans="1:13" s="169" customFormat="1" ht="11.25" customHeight="1">
      <c r="A148" s="165"/>
      <c r="D148" s="165"/>
      <c r="G148" s="165"/>
      <c r="I148" s="168"/>
      <c r="J148" s="166"/>
      <c r="M148" s="165"/>
    </row>
    <row r="149" spans="1:13" s="169" customFormat="1" ht="11.25" customHeight="1">
      <c r="A149" s="165"/>
      <c r="D149" s="165"/>
      <c r="G149" s="165"/>
      <c r="I149" s="168"/>
      <c r="J149" s="166"/>
      <c r="M149" s="165"/>
    </row>
    <row r="150" spans="1:13" s="169" customFormat="1" ht="11.25" customHeight="1">
      <c r="A150" s="165"/>
      <c r="D150" s="165"/>
      <c r="G150" s="165"/>
      <c r="I150" s="168"/>
      <c r="J150" s="166"/>
      <c r="M150" s="165"/>
    </row>
    <row r="151" spans="1:13" s="169" customFormat="1" ht="11.25" customHeight="1">
      <c r="A151" s="165"/>
      <c r="D151" s="165"/>
      <c r="G151" s="165"/>
      <c r="I151" s="168"/>
      <c r="J151" s="166"/>
      <c r="M151" s="165"/>
    </row>
    <row r="152" spans="1:13" s="169" customFormat="1" ht="11.25" customHeight="1">
      <c r="A152" s="165"/>
      <c r="D152" s="165"/>
      <c r="G152" s="165"/>
      <c r="I152" s="168"/>
      <c r="J152" s="166"/>
      <c r="M152" s="165"/>
    </row>
    <row r="153" spans="1:13" s="169" customFormat="1" ht="11.25" customHeight="1">
      <c r="A153" s="165"/>
      <c r="D153" s="165"/>
      <c r="G153" s="165"/>
      <c r="I153" s="168"/>
      <c r="J153" s="166"/>
      <c r="M153" s="165"/>
    </row>
    <row r="154" spans="1:13" s="169" customFormat="1" ht="11.25" customHeight="1">
      <c r="A154" s="165"/>
      <c r="D154" s="165"/>
      <c r="G154" s="165"/>
      <c r="I154" s="168"/>
      <c r="J154" s="166"/>
      <c r="M154" s="165"/>
    </row>
    <row r="155" spans="1:13" s="169" customFormat="1" ht="11.25" customHeight="1">
      <c r="A155" s="165"/>
      <c r="D155" s="165"/>
      <c r="G155" s="165"/>
      <c r="I155" s="168"/>
      <c r="J155" s="166"/>
      <c r="M155" s="165"/>
    </row>
    <row r="156" spans="1:13" s="169" customFormat="1" ht="11.25" customHeight="1">
      <c r="A156" s="165"/>
      <c r="D156" s="165"/>
      <c r="G156" s="165"/>
      <c r="I156" s="168"/>
      <c r="J156" s="166"/>
      <c r="M156" s="165"/>
    </row>
    <row r="157" spans="1:13" s="169" customFormat="1" ht="11.25" customHeight="1">
      <c r="A157" s="165"/>
      <c r="D157" s="165"/>
      <c r="G157" s="165"/>
      <c r="I157" s="168"/>
      <c r="J157" s="166"/>
      <c r="M157" s="165"/>
    </row>
    <row r="158" spans="1:13" s="169" customFormat="1" ht="11.25" customHeight="1">
      <c r="A158" s="165"/>
      <c r="D158" s="165"/>
      <c r="G158" s="165"/>
      <c r="I158" s="168"/>
      <c r="J158" s="166"/>
      <c r="M158" s="165"/>
    </row>
    <row r="159" spans="1:13" s="169" customFormat="1" ht="11.25" customHeight="1">
      <c r="A159" s="165"/>
      <c r="D159" s="165"/>
      <c r="G159" s="165"/>
      <c r="I159" s="168"/>
      <c r="J159" s="166"/>
      <c r="M159" s="165"/>
    </row>
    <row r="160" spans="1:13" s="169" customFormat="1" ht="11.25" customHeight="1">
      <c r="A160" s="165"/>
      <c r="D160" s="165"/>
      <c r="G160" s="165"/>
      <c r="I160" s="168"/>
      <c r="J160" s="166"/>
      <c r="M160" s="165"/>
    </row>
    <row r="161" spans="1:13" s="169" customFormat="1" ht="11.25" customHeight="1">
      <c r="A161" s="165"/>
      <c r="D161" s="165"/>
      <c r="G161" s="165"/>
      <c r="I161" s="168"/>
      <c r="J161" s="166"/>
      <c r="M161" s="165"/>
    </row>
    <row r="162" spans="1:13" s="169" customFormat="1" ht="11.25" customHeight="1">
      <c r="A162" s="165"/>
      <c r="D162" s="165"/>
      <c r="G162" s="165"/>
      <c r="I162" s="168"/>
      <c r="J162" s="166"/>
      <c r="M162" s="165"/>
    </row>
    <row r="163" spans="1:13" s="169" customFormat="1" ht="11.25" customHeight="1">
      <c r="A163" s="165"/>
      <c r="D163" s="165"/>
      <c r="G163" s="165"/>
      <c r="I163" s="168"/>
      <c r="J163" s="166"/>
      <c r="M163" s="165"/>
    </row>
    <row r="164" spans="1:13" s="169" customFormat="1" ht="11.25" customHeight="1">
      <c r="A164" s="165"/>
      <c r="D164" s="165"/>
      <c r="G164" s="165"/>
      <c r="I164" s="168"/>
      <c r="J164" s="166"/>
      <c r="M164" s="165"/>
    </row>
    <row r="165" spans="1:13" s="169" customFormat="1" ht="11.25" customHeight="1">
      <c r="A165" s="165"/>
      <c r="D165" s="165"/>
      <c r="G165" s="165"/>
      <c r="I165" s="168"/>
      <c r="J165" s="166"/>
      <c r="M165" s="165"/>
    </row>
    <row r="166" spans="1:13" s="169" customFormat="1" ht="11.25" customHeight="1">
      <c r="A166" s="165"/>
      <c r="D166" s="165"/>
      <c r="G166" s="165"/>
      <c r="I166" s="168"/>
      <c r="J166" s="166"/>
      <c r="M166" s="165"/>
    </row>
    <row r="167" spans="1:13" s="169" customFormat="1" ht="11.25" customHeight="1">
      <c r="A167" s="165"/>
      <c r="D167" s="165"/>
      <c r="G167" s="165"/>
      <c r="I167" s="168"/>
      <c r="J167" s="166"/>
      <c r="M167" s="165"/>
    </row>
    <row r="168" spans="1:13" s="169" customFormat="1" ht="11.25" customHeight="1">
      <c r="A168" s="165"/>
      <c r="D168" s="165"/>
      <c r="G168" s="165"/>
      <c r="I168" s="168"/>
      <c r="J168" s="166"/>
      <c r="M168" s="165"/>
    </row>
    <row r="169" spans="1:13" s="169" customFormat="1" ht="11.25" customHeight="1">
      <c r="A169" s="165"/>
      <c r="D169" s="165"/>
      <c r="G169" s="165"/>
      <c r="I169" s="168"/>
      <c r="J169" s="166"/>
      <c r="M169" s="165"/>
    </row>
    <row r="170" spans="1:13" s="169" customFormat="1" ht="11.25" customHeight="1">
      <c r="A170" s="165"/>
      <c r="D170" s="165"/>
      <c r="G170" s="165"/>
      <c r="I170" s="168"/>
      <c r="J170" s="166"/>
      <c r="M170" s="165"/>
    </row>
    <row r="171" spans="1:13" s="169" customFormat="1" ht="11.25" customHeight="1">
      <c r="A171" s="165"/>
      <c r="D171" s="165"/>
      <c r="G171" s="165"/>
      <c r="I171" s="168"/>
      <c r="J171" s="166"/>
      <c r="M171" s="165"/>
    </row>
    <row r="172" spans="1:13" s="169" customFormat="1" ht="11.25" customHeight="1">
      <c r="A172" s="165"/>
      <c r="D172" s="165"/>
      <c r="G172" s="165"/>
      <c r="I172" s="168"/>
      <c r="J172" s="166"/>
      <c r="M172" s="165"/>
    </row>
    <row r="173" spans="1:13" s="169" customFormat="1" ht="11.25" customHeight="1">
      <c r="A173" s="165"/>
      <c r="D173" s="165"/>
      <c r="G173" s="165"/>
      <c r="I173" s="168"/>
      <c r="J173" s="166"/>
      <c r="M173" s="165"/>
    </row>
    <row r="174" spans="1:13" s="169" customFormat="1" ht="11.25" customHeight="1">
      <c r="A174" s="165"/>
      <c r="D174" s="165"/>
      <c r="G174" s="165"/>
      <c r="I174" s="168"/>
      <c r="J174" s="166"/>
      <c r="M174" s="165"/>
    </row>
    <row r="175" spans="1:13" s="169" customFormat="1" ht="11.25" customHeight="1">
      <c r="A175" s="165"/>
      <c r="D175" s="165"/>
      <c r="G175" s="165"/>
      <c r="I175" s="168"/>
      <c r="J175" s="166"/>
      <c r="M175" s="165"/>
    </row>
    <row r="176" spans="1:13" s="169" customFormat="1" ht="11.25" customHeight="1">
      <c r="A176" s="165"/>
      <c r="D176" s="165"/>
      <c r="G176" s="165"/>
      <c r="I176" s="168"/>
      <c r="J176" s="166"/>
      <c r="M176" s="165"/>
    </row>
    <row r="177" spans="1:13" s="169" customFormat="1" ht="11.25" customHeight="1">
      <c r="A177" s="165"/>
      <c r="D177" s="165"/>
      <c r="G177" s="165"/>
      <c r="I177" s="168"/>
      <c r="J177" s="166"/>
      <c r="M177" s="165"/>
    </row>
    <row r="178" spans="1:13" s="169" customFormat="1" ht="11.25" customHeight="1">
      <c r="A178" s="165"/>
      <c r="D178" s="165"/>
      <c r="G178" s="165"/>
      <c r="I178" s="168"/>
      <c r="J178" s="166"/>
      <c r="M178" s="165"/>
    </row>
    <row r="179" spans="1:13" s="169" customFormat="1" ht="11.25" customHeight="1">
      <c r="A179" s="165"/>
      <c r="D179" s="165"/>
      <c r="G179" s="165"/>
      <c r="I179" s="168"/>
      <c r="J179" s="166"/>
      <c r="M179" s="165"/>
    </row>
    <row r="180" spans="1:13" s="169" customFormat="1" ht="11.25" customHeight="1">
      <c r="A180" s="165"/>
      <c r="D180" s="165"/>
      <c r="G180" s="165"/>
      <c r="I180" s="168"/>
      <c r="J180" s="166"/>
      <c r="M180" s="165"/>
    </row>
    <row r="181" spans="1:13" s="169" customFormat="1" ht="11.25" customHeight="1">
      <c r="A181" s="165"/>
      <c r="D181" s="165"/>
      <c r="G181" s="165"/>
      <c r="I181" s="168"/>
      <c r="J181" s="166"/>
      <c r="M181" s="165"/>
    </row>
    <row r="182" spans="1:13" s="169" customFormat="1" ht="11.25" customHeight="1">
      <c r="A182" s="165"/>
      <c r="D182" s="165"/>
      <c r="G182" s="165"/>
      <c r="I182" s="168"/>
      <c r="J182" s="166"/>
      <c r="M182" s="165"/>
    </row>
    <row r="183" spans="1:13" s="169" customFormat="1" ht="11.25" customHeight="1">
      <c r="A183" s="165"/>
      <c r="D183" s="165"/>
      <c r="G183" s="165"/>
      <c r="I183" s="168"/>
      <c r="J183" s="166"/>
      <c r="M183" s="165"/>
    </row>
    <row r="184" spans="1:13" s="169" customFormat="1" ht="11.25" customHeight="1">
      <c r="A184" s="165"/>
      <c r="D184" s="165"/>
      <c r="G184" s="165"/>
      <c r="I184" s="168"/>
      <c r="J184" s="166"/>
      <c r="M184" s="165"/>
    </row>
    <row r="185" spans="1:13" s="169" customFormat="1" ht="11.25" customHeight="1">
      <c r="A185" s="165"/>
      <c r="D185" s="165"/>
      <c r="G185" s="165"/>
      <c r="I185" s="168"/>
      <c r="J185" s="166"/>
      <c r="M185" s="165"/>
    </row>
    <row r="186" spans="1:13" s="169" customFormat="1" ht="11.25" customHeight="1">
      <c r="A186" s="165"/>
      <c r="D186" s="165"/>
      <c r="G186" s="165"/>
      <c r="I186" s="168"/>
      <c r="J186" s="166"/>
      <c r="M186" s="165"/>
    </row>
    <row r="187" spans="1:13" s="169" customFormat="1" ht="11.25" customHeight="1">
      <c r="A187" s="165"/>
      <c r="D187" s="165"/>
      <c r="G187" s="165"/>
      <c r="I187" s="168"/>
      <c r="J187" s="166"/>
      <c r="M187" s="165"/>
    </row>
    <row r="188" spans="1:13" s="169" customFormat="1" ht="11.25" customHeight="1">
      <c r="A188" s="165"/>
      <c r="D188" s="165"/>
      <c r="G188" s="165"/>
      <c r="I188" s="168"/>
      <c r="J188" s="166"/>
      <c r="M188" s="165"/>
    </row>
    <row r="189" spans="1:13" s="169" customFormat="1" ht="11.25" customHeight="1">
      <c r="A189" s="165"/>
      <c r="D189" s="165"/>
      <c r="G189" s="165"/>
      <c r="I189" s="168"/>
      <c r="J189" s="166"/>
      <c r="M189" s="165"/>
    </row>
    <row r="190" spans="1:13" s="169" customFormat="1" ht="11.25" customHeight="1">
      <c r="A190" s="165"/>
      <c r="D190" s="165"/>
      <c r="G190" s="165"/>
      <c r="I190" s="168"/>
      <c r="J190" s="166"/>
      <c r="M190" s="165"/>
    </row>
    <row r="191" spans="1:13" s="169" customFormat="1" ht="11.25" customHeight="1">
      <c r="A191" s="165"/>
      <c r="D191" s="165"/>
      <c r="G191" s="165"/>
      <c r="I191" s="168"/>
      <c r="J191" s="166"/>
      <c r="M191" s="165"/>
    </row>
    <row r="192" spans="1:13" s="169" customFormat="1" ht="11.25" customHeight="1">
      <c r="A192" s="165"/>
      <c r="D192" s="165"/>
      <c r="G192" s="165"/>
      <c r="I192" s="168"/>
      <c r="J192" s="166"/>
      <c r="M192" s="165"/>
    </row>
    <row r="193" spans="1:13" s="169" customFormat="1" ht="11.25" customHeight="1">
      <c r="A193" s="165"/>
      <c r="D193" s="165"/>
      <c r="G193" s="165"/>
      <c r="I193" s="168"/>
      <c r="J193" s="166"/>
      <c r="M193" s="165"/>
    </row>
    <row r="194" spans="1:13" s="169" customFormat="1" ht="11.25" customHeight="1">
      <c r="A194" s="165"/>
      <c r="D194" s="165"/>
      <c r="G194" s="165"/>
      <c r="I194" s="168"/>
      <c r="J194" s="166"/>
      <c r="M194" s="165"/>
    </row>
    <row r="195" spans="1:13" s="169" customFormat="1" ht="11.25" customHeight="1">
      <c r="A195" s="165"/>
      <c r="D195" s="165"/>
      <c r="G195" s="165"/>
      <c r="I195" s="168"/>
      <c r="J195" s="166"/>
      <c r="M195" s="165"/>
    </row>
    <row r="196" spans="1:13" s="169" customFormat="1" ht="11.25" customHeight="1">
      <c r="A196" s="165"/>
      <c r="D196" s="165"/>
      <c r="G196" s="165"/>
      <c r="I196" s="168"/>
      <c r="J196" s="166"/>
      <c r="M196" s="165"/>
    </row>
    <row r="197" spans="1:13" s="169" customFormat="1" ht="11.25" customHeight="1">
      <c r="A197" s="165"/>
      <c r="D197" s="165"/>
      <c r="G197" s="165"/>
      <c r="I197" s="168"/>
      <c r="J197" s="166"/>
      <c r="M197" s="165"/>
    </row>
    <row r="198" spans="1:13" s="169" customFormat="1" ht="11.25" customHeight="1">
      <c r="A198" s="165"/>
      <c r="D198" s="165"/>
      <c r="G198" s="165"/>
      <c r="I198" s="168"/>
      <c r="J198" s="166"/>
      <c r="M198" s="165"/>
    </row>
    <row r="199" spans="1:13" s="169" customFormat="1" ht="11.25" customHeight="1">
      <c r="A199" s="165"/>
      <c r="D199" s="165"/>
      <c r="G199" s="165"/>
      <c r="I199" s="168"/>
      <c r="J199" s="166"/>
      <c r="M199" s="165"/>
    </row>
    <row r="200" spans="1:13" s="169" customFormat="1" ht="11.25" customHeight="1">
      <c r="A200" s="165"/>
      <c r="D200" s="165"/>
      <c r="G200" s="165"/>
      <c r="I200" s="168"/>
      <c r="J200" s="166"/>
      <c r="M200" s="165"/>
    </row>
    <row r="201" spans="1:13" s="169" customFormat="1" ht="11.25" customHeight="1">
      <c r="A201" s="165"/>
      <c r="D201" s="165"/>
      <c r="G201" s="165"/>
      <c r="I201" s="168"/>
      <c r="J201" s="166"/>
      <c r="M201" s="165"/>
    </row>
    <row r="202" spans="1:13" s="169" customFormat="1" ht="11.25" customHeight="1">
      <c r="A202" s="165"/>
      <c r="D202" s="165"/>
      <c r="G202" s="165"/>
      <c r="I202" s="168"/>
      <c r="J202" s="166"/>
      <c r="M202" s="165"/>
    </row>
    <row r="203" spans="1:13" s="169" customFormat="1" ht="11.25" customHeight="1">
      <c r="A203" s="165"/>
      <c r="D203" s="165"/>
      <c r="G203" s="165"/>
      <c r="I203" s="168"/>
      <c r="J203" s="166"/>
      <c r="M203" s="165"/>
    </row>
    <row r="204" spans="1:13" s="169" customFormat="1" ht="11.25" customHeight="1">
      <c r="A204" s="165"/>
      <c r="D204" s="165"/>
      <c r="G204" s="165"/>
      <c r="I204" s="168"/>
      <c r="J204" s="166"/>
      <c r="M204" s="165"/>
    </row>
    <row r="205" spans="1:13" s="169" customFormat="1" ht="11.25" customHeight="1">
      <c r="A205" s="165"/>
      <c r="D205" s="165"/>
      <c r="G205" s="165"/>
      <c r="I205" s="168"/>
      <c r="J205" s="166"/>
      <c r="M205" s="165"/>
    </row>
    <row r="206" spans="1:13" s="169" customFormat="1" ht="11.25" customHeight="1">
      <c r="A206" s="165"/>
      <c r="D206" s="165"/>
      <c r="G206" s="165"/>
      <c r="I206" s="168"/>
      <c r="J206" s="166"/>
      <c r="M206" s="165"/>
    </row>
    <row r="207" spans="1:13" s="169" customFormat="1" ht="11.25" customHeight="1">
      <c r="A207" s="165"/>
      <c r="D207" s="165"/>
      <c r="G207" s="165"/>
      <c r="I207" s="168"/>
      <c r="J207" s="166"/>
      <c r="M207" s="165"/>
    </row>
    <row r="208" spans="1:13" s="169" customFormat="1" ht="11.25" customHeight="1">
      <c r="A208" s="165"/>
      <c r="D208" s="165"/>
      <c r="G208" s="165"/>
      <c r="I208" s="168"/>
      <c r="J208" s="166"/>
      <c r="M208" s="165"/>
    </row>
    <row r="209" spans="1:13" s="169" customFormat="1" ht="11.25" customHeight="1">
      <c r="A209" s="165"/>
      <c r="D209" s="165"/>
      <c r="G209" s="165"/>
      <c r="I209" s="168"/>
      <c r="J209" s="166"/>
      <c r="M209" s="165"/>
    </row>
    <row r="210" spans="1:13" s="169" customFormat="1" ht="11.25" customHeight="1">
      <c r="A210" s="165"/>
      <c r="D210" s="165"/>
      <c r="G210" s="165"/>
      <c r="I210" s="168"/>
      <c r="J210" s="166"/>
      <c r="M210" s="165"/>
    </row>
    <row r="211" spans="1:13" s="169" customFormat="1" ht="11.25" customHeight="1">
      <c r="A211" s="165"/>
      <c r="D211" s="165"/>
      <c r="G211" s="165"/>
      <c r="I211" s="168"/>
      <c r="J211" s="166"/>
      <c r="M211" s="165"/>
    </row>
    <row r="212" spans="1:13" s="169" customFormat="1" ht="11.25" customHeight="1">
      <c r="A212" s="165"/>
      <c r="D212" s="165"/>
      <c r="G212" s="165"/>
      <c r="I212" s="168"/>
      <c r="J212" s="166"/>
      <c r="M212" s="165"/>
    </row>
    <row r="213" spans="1:13" s="169" customFormat="1" ht="11.25" customHeight="1">
      <c r="A213" s="165"/>
      <c r="D213" s="165"/>
      <c r="G213" s="165"/>
      <c r="I213" s="168"/>
      <c r="J213" s="166"/>
      <c r="M213" s="165"/>
    </row>
    <row r="214" spans="1:13" s="169" customFormat="1" ht="11.25" customHeight="1">
      <c r="A214" s="165"/>
      <c r="D214" s="165"/>
      <c r="G214" s="165"/>
      <c r="I214" s="168"/>
      <c r="J214" s="166"/>
      <c r="M214" s="165"/>
    </row>
    <row r="215" spans="1:13" s="169" customFormat="1" ht="11.25" customHeight="1">
      <c r="A215" s="165"/>
      <c r="D215" s="165"/>
      <c r="G215" s="165"/>
      <c r="I215" s="168"/>
      <c r="J215" s="166"/>
      <c r="M215" s="165"/>
    </row>
    <row r="216" spans="1:13" s="169" customFormat="1" ht="11.25" customHeight="1">
      <c r="A216" s="165"/>
      <c r="D216" s="165"/>
      <c r="G216" s="165"/>
      <c r="I216" s="168"/>
      <c r="J216" s="166"/>
      <c r="M216" s="165"/>
    </row>
    <row r="217" spans="1:13" s="169" customFormat="1" ht="11.25" customHeight="1">
      <c r="A217" s="165"/>
      <c r="D217" s="165"/>
      <c r="G217" s="165"/>
      <c r="I217" s="168"/>
      <c r="J217" s="166"/>
      <c r="M217" s="165"/>
    </row>
    <row r="218" spans="1:13" s="169" customFormat="1" ht="11.25" customHeight="1">
      <c r="A218" s="165"/>
      <c r="D218" s="165"/>
      <c r="G218" s="165"/>
      <c r="I218" s="168"/>
      <c r="J218" s="166"/>
      <c r="M218" s="165"/>
    </row>
    <row r="219" spans="1:13" s="169" customFormat="1" ht="11.25" customHeight="1">
      <c r="A219" s="165"/>
      <c r="D219" s="165"/>
      <c r="G219" s="165"/>
      <c r="I219" s="168"/>
      <c r="J219" s="166"/>
      <c r="M219" s="165"/>
    </row>
    <row r="220" spans="1:13" s="169" customFormat="1" ht="11.25" customHeight="1">
      <c r="A220" s="165"/>
      <c r="D220" s="165"/>
      <c r="G220" s="165"/>
      <c r="I220" s="168"/>
      <c r="J220" s="166"/>
      <c r="M220" s="165"/>
    </row>
    <row r="221" spans="1:13" s="169" customFormat="1" ht="11.25" customHeight="1">
      <c r="A221" s="165"/>
      <c r="D221" s="165"/>
      <c r="G221" s="165"/>
      <c r="I221" s="168"/>
      <c r="J221" s="166"/>
      <c r="M221" s="165"/>
    </row>
    <row r="222" spans="1:13" s="169" customFormat="1" ht="11.25" customHeight="1">
      <c r="A222" s="165"/>
      <c r="D222" s="165"/>
      <c r="G222" s="165"/>
      <c r="I222" s="168"/>
      <c r="J222" s="166"/>
      <c r="M222" s="165"/>
    </row>
    <row r="223" spans="1:13" s="169" customFormat="1" ht="11.25" customHeight="1">
      <c r="A223" s="165"/>
      <c r="D223" s="165"/>
      <c r="G223" s="165"/>
      <c r="I223" s="168"/>
      <c r="J223" s="166"/>
      <c r="M223" s="165"/>
    </row>
    <row r="224" spans="1:13" s="169" customFormat="1" ht="11.25" customHeight="1">
      <c r="A224" s="165"/>
      <c r="D224" s="165"/>
      <c r="G224" s="165"/>
      <c r="I224" s="168"/>
      <c r="J224" s="166"/>
      <c r="M224" s="165"/>
    </row>
    <row r="225" spans="1:13" s="169" customFormat="1" ht="11.25" customHeight="1">
      <c r="A225" s="165"/>
      <c r="D225" s="165"/>
      <c r="G225" s="165"/>
      <c r="I225" s="168"/>
      <c r="J225" s="166"/>
      <c r="M225" s="165"/>
    </row>
    <row r="226" spans="1:13" s="169" customFormat="1" ht="11.25" customHeight="1">
      <c r="A226" s="165"/>
      <c r="D226" s="165"/>
      <c r="G226" s="165"/>
      <c r="I226" s="168"/>
      <c r="J226" s="166"/>
      <c r="M226" s="165"/>
    </row>
    <row r="227" spans="1:13" s="169" customFormat="1" ht="11.25" customHeight="1">
      <c r="A227" s="165"/>
      <c r="D227" s="165"/>
      <c r="G227" s="165"/>
      <c r="I227" s="168"/>
      <c r="J227" s="166"/>
      <c r="M227" s="165"/>
    </row>
    <row r="228" spans="1:13" s="169" customFormat="1" ht="11.25" customHeight="1">
      <c r="A228" s="165"/>
      <c r="D228" s="165"/>
      <c r="G228" s="165"/>
      <c r="I228" s="168"/>
      <c r="J228" s="166"/>
      <c r="M228" s="165"/>
    </row>
    <row r="229" spans="1:13" s="169" customFormat="1" ht="11.25" customHeight="1">
      <c r="A229" s="165"/>
      <c r="D229" s="165"/>
      <c r="G229" s="165"/>
      <c r="I229" s="168"/>
      <c r="J229" s="166"/>
      <c r="M229" s="165"/>
    </row>
    <row r="230" spans="1:13" s="169" customFormat="1" ht="11.25" customHeight="1">
      <c r="A230" s="165"/>
      <c r="D230" s="165"/>
      <c r="G230" s="165"/>
      <c r="I230" s="168"/>
      <c r="J230" s="166"/>
      <c r="M230" s="165"/>
    </row>
    <row r="231" spans="1:13" s="169" customFormat="1" ht="11.25" customHeight="1">
      <c r="A231" s="165"/>
      <c r="D231" s="165"/>
      <c r="G231" s="165"/>
      <c r="I231" s="168"/>
      <c r="J231" s="166"/>
      <c r="M231" s="165"/>
    </row>
    <row r="232" spans="1:13" s="169" customFormat="1" ht="11.25" customHeight="1">
      <c r="A232" s="165"/>
      <c r="D232" s="165"/>
      <c r="G232" s="165"/>
      <c r="I232" s="168"/>
      <c r="J232" s="166"/>
      <c r="M232" s="165"/>
    </row>
    <row r="233" spans="1:13" s="169" customFormat="1" ht="11.25" customHeight="1">
      <c r="A233" s="165"/>
      <c r="D233" s="165"/>
      <c r="G233" s="165"/>
      <c r="I233" s="168"/>
      <c r="J233" s="166"/>
      <c r="M233" s="165"/>
    </row>
    <row r="234" spans="1:13" s="169" customFormat="1" ht="11.25" customHeight="1">
      <c r="A234" s="165"/>
      <c r="D234" s="165"/>
      <c r="G234" s="165"/>
      <c r="I234" s="168"/>
      <c r="J234" s="166"/>
      <c r="M234" s="165"/>
    </row>
    <row r="235" spans="1:13" s="169" customFormat="1" ht="11.25" customHeight="1">
      <c r="A235" s="165"/>
      <c r="D235" s="165"/>
      <c r="G235" s="165"/>
      <c r="I235" s="168"/>
      <c r="J235" s="166"/>
      <c r="M235" s="165"/>
    </row>
    <row r="236" spans="1:13" s="169" customFormat="1" ht="11.25" customHeight="1">
      <c r="A236" s="165"/>
      <c r="D236" s="165"/>
      <c r="G236" s="165"/>
      <c r="I236" s="168"/>
      <c r="J236" s="166"/>
      <c r="M236" s="165"/>
    </row>
    <row r="237" spans="1:13" s="169" customFormat="1" ht="11.25" customHeight="1">
      <c r="A237" s="165"/>
      <c r="D237" s="165"/>
      <c r="G237" s="165"/>
      <c r="I237" s="168"/>
      <c r="J237" s="166"/>
      <c r="M237" s="165"/>
    </row>
    <row r="238" spans="1:13" s="169" customFormat="1" ht="11.25" customHeight="1">
      <c r="A238" s="165"/>
      <c r="D238" s="165"/>
      <c r="G238" s="165"/>
      <c r="I238" s="168"/>
      <c r="J238" s="166"/>
      <c r="M238" s="165"/>
    </row>
    <row r="239" spans="1:13" s="169" customFormat="1" ht="11.25" customHeight="1">
      <c r="A239" s="165"/>
      <c r="D239" s="165"/>
      <c r="G239" s="165"/>
      <c r="I239" s="168"/>
      <c r="J239" s="166"/>
      <c r="M239" s="165"/>
    </row>
    <row r="240" spans="1:13" s="169" customFormat="1" ht="11.25" customHeight="1">
      <c r="A240" s="165"/>
      <c r="D240" s="165"/>
      <c r="G240" s="165"/>
      <c r="I240" s="168"/>
      <c r="J240" s="166"/>
      <c r="M240" s="165"/>
    </row>
    <row r="241" spans="1:13" s="169" customFormat="1" ht="11.25" customHeight="1">
      <c r="A241" s="165"/>
      <c r="D241" s="165"/>
      <c r="G241" s="165"/>
      <c r="I241" s="168"/>
      <c r="J241" s="166"/>
      <c r="M241" s="165"/>
    </row>
    <row r="242" spans="1:13" s="169" customFormat="1" ht="11.25" customHeight="1">
      <c r="A242" s="165"/>
      <c r="D242" s="165"/>
      <c r="G242" s="165"/>
      <c r="I242" s="168"/>
      <c r="J242" s="166"/>
      <c r="M242" s="165"/>
    </row>
    <row r="243" spans="1:13" s="169" customFormat="1" ht="11.25" customHeight="1">
      <c r="A243" s="165"/>
      <c r="D243" s="165"/>
      <c r="G243" s="165"/>
      <c r="I243" s="168"/>
      <c r="J243" s="166"/>
      <c r="M243" s="165"/>
    </row>
    <row r="244" spans="1:13" s="169" customFormat="1" ht="11.25" customHeight="1">
      <c r="A244" s="165"/>
      <c r="D244" s="165"/>
      <c r="G244" s="165"/>
      <c r="I244" s="168"/>
      <c r="J244" s="166"/>
      <c r="M244" s="165"/>
    </row>
    <row r="245" spans="1:13" s="169" customFormat="1" ht="11.25" customHeight="1">
      <c r="A245" s="165"/>
      <c r="D245" s="165"/>
      <c r="G245" s="165"/>
      <c r="I245" s="168"/>
      <c r="J245" s="166"/>
      <c r="M245" s="165"/>
    </row>
    <row r="246" spans="1:13" s="169" customFormat="1" ht="11.25" customHeight="1">
      <c r="A246" s="165"/>
      <c r="D246" s="165"/>
      <c r="G246" s="165"/>
      <c r="I246" s="168"/>
      <c r="J246" s="166"/>
      <c r="M246" s="165"/>
    </row>
    <row r="247" spans="1:13" s="169" customFormat="1" ht="11.25" customHeight="1">
      <c r="A247" s="165"/>
      <c r="D247" s="165"/>
      <c r="G247" s="165"/>
      <c r="I247" s="168"/>
      <c r="J247" s="166"/>
      <c r="M247" s="165"/>
    </row>
    <row r="248" spans="1:13" s="169" customFormat="1" ht="11.25" customHeight="1">
      <c r="A248" s="165"/>
      <c r="D248" s="165"/>
      <c r="G248" s="165"/>
      <c r="I248" s="168"/>
      <c r="J248" s="166"/>
      <c r="M248" s="165"/>
    </row>
    <row r="249" spans="1:13" s="169" customFormat="1" ht="11.25" customHeight="1">
      <c r="A249" s="165"/>
      <c r="D249" s="165"/>
      <c r="G249" s="165"/>
      <c r="I249" s="168"/>
      <c r="J249" s="166"/>
      <c r="M249" s="165"/>
    </row>
    <row r="250" spans="1:13" s="169" customFormat="1" ht="11.25" customHeight="1">
      <c r="A250" s="165"/>
      <c r="D250" s="165"/>
      <c r="G250" s="165"/>
      <c r="I250" s="168"/>
      <c r="J250" s="166"/>
      <c r="M250" s="165"/>
    </row>
    <row r="251" spans="1:13" s="169" customFormat="1" ht="11.25" customHeight="1">
      <c r="A251" s="165"/>
      <c r="D251" s="165"/>
      <c r="G251" s="165"/>
      <c r="I251" s="168"/>
      <c r="J251" s="166"/>
      <c r="M251" s="165"/>
    </row>
    <row r="252" spans="1:13" s="169" customFormat="1" ht="11.25" customHeight="1">
      <c r="A252" s="165"/>
      <c r="D252" s="165"/>
      <c r="G252" s="165"/>
      <c r="I252" s="168"/>
      <c r="J252" s="166"/>
      <c r="M252" s="165"/>
    </row>
    <row r="253" spans="1:13" s="169" customFormat="1" ht="11.25" customHeight="1">
      <c r="A253" s="165"/>
      <c r="D253" s="165"/>
      <c r="G253" s="165"/>
      <c r="I253" s="168"/>
      <c r="J253" s="166"/>
      <c r="M253" s="165"/>
    </row>
    <row r="254" spans="1:13" s="169" customFormat="1" ht="11.25" customHeight="1">
      <c r="A254" s="165"/>
      <c r="D254" s="165"/>
      <c r="G254" s="165"/>
      <c r="I254" s="168"/>
      <c r="J254" s="166"/>
      <c r="M254" s="165"/>
    </row>
    <row r="255" spans="1:13" s="169" customFormat="1" ht="11.25" customHeight="1">
      <c r="A255" s="165"/>
      <c r="D255" s="165"/>
      <c r="G255" s="165"/>
      <c r="I255" s="168"/>
      <c r="J255" s="166"/>
      <c r="M255" s="165"/>
    </row>
    <row r="256" spans="1:13" s="169" customFormat="1" ht="11.25" customHeight="1">
      <c r="A256" s="165"/>
      <c r="D256" s="165"/>
      <c r="G256" s="165"/>
      <c r="I256" s="168"/>
      <c r="J256" s="166"/>
      <c r="M256" s="165"/>
    </row>
    <row r="257" spans="1:13" s="169" customFormat="1" ht="11.25" customHeight="1">
      <c r="A257" s="165"/>
      <c r="D257" s="165"/>
      <c r="G257" s="165"/>
      <c r="I257" s="168"/>
      <c r="J257" s="166"/>
      <c r="M257" s="165"/>
    </row>
    <row r="258" spans="1:13" s="169" customFormat="1" ht="11.25" customHeight="1">
      <c r="A258" s="165"/>
      <c r="D258" s="165"/>
      <c r="G258" s="165"/>
      <c r="I258" s="168"/>
      <c r="J258" s="166"/>
      <c r="M258" s="165"/>
    </row>
    <row r="259" spans="1:13" s="169" customFormat="1" ht="11.25" customHeight="1">
      <c r="A259" s="165"/>
      <c r="D259" s="165"/>
      <c r="G259" s="165"/>
      <c r="I259" s="168"/>
      <c r="J259" s="166"/>
      <c r="M259" s="165"/>
    </row>
    <row r="260" spans="1:13" s="169" customFormat="1" ht="11.25" customHeight="1">
      <c r="A260" s="165"/>
      <c r="D260" s="165"/>
      <c r="G260" s="165"/>
      <c r="I260" s="168"/>
      <c r="J260" s="166"/>
      <c r="M260" s="165"/>
    </row>
    <row r="261" spans="1:13" s="169" customFormat="1" ht="11.25" customHeight="1">
      <c r="A261" s="165"/>
      <c r="D261" s="165"/>
      <c r="G261" s="165"/>
      <c r="I261" s="168"/>
      <c r="J261" s="166"/>
      <c r="M261" s="165"/>
    </row>
    <row r="262" spans="1:13" s="169" customFormat="1" ht="11.25" customHeight="1">
      <c r="A262" s="165"/>
      <c r="D262" s="165"/>
      <c r="G262" s="165"/>
      <c r="I262" s="168"/>
      <c r="J262" s="166"/>
      <c r="M262" s="165"/>
    </row>
    <row r="263" spans="1:13" s="169" customFormat="1" ht="11.25" customHeight="1">
      <c r="A263" s="165"/>
      <c r="D263" s="165"/>
      <c r="G263" s="165"/>
      <c r="I263" s="168"/>
      <c r="J263" s="166"/>
      <c r="M263" s="165"/>
    </row>
    <row r="264" spans="1:13" s="169" customFormat="1" ht="11.25" customHeight="1">
      <c r="A264" s="165"/>
      <c r="D264" s="165"/>
      <c r="G264" s="165"/>
      <c r="I264" s="168"/>
      <c r="J264" s="166"/>
      <c r="M264" s="165"/>
    </row>
    <row r="265" spans="1:13" s="169" customFormat="1" ht="11.25" customHeight="1">
      <c r="A265" s="165"/>
      <c r="D265" s="165"/>
      <c r="G265" s="165"/>
      <c r="I265" s="168"/>
      <c r="J265" s="166"/>
      <c r="M265" s="165"/>
    </row>
    <row r="266" spans="1:13" s="169" customFormat="1" ht="11.25" customHeight="1">
      <c r="A266" s="165"/>
      <c r="D266" s="165"/>
      <c r="G266" s="165"/>
      <c r="I266" s="168"/>
      <c r="J266" s="166"/>
      <c r="M266" s="165"/>
    </row>
    <row r="267" spans="1:13" s="169" customFormat="1" ht="11.25" customHeight="1">
      <c r="A267" s="165"/>
      <c r="D267" s="165"/>
      <c r="G267" s="165"/>
      <c r="I267" s="168"/>
      <c r="J267" s="166"/>
      <c r="M267" s="165"/>
    </row>
    <row r="268" spans="1:13" s="169" customFormat="1" ht="11.25" customHeight="1">
      <c r="A268" s="165"/>
      <c r="D268" s="165"/>
      <c r="G268" s="165"/>
      <c r="I268" s="168"/>
      <c r="J268" s="166"/>
      <c r="M268" s="165"/>
    </row>
    <row r="269" spans="1:13" s="169" customFormat="1" ht="11.25" customHeight="1">
      <c r="A269" s="165"/>
      <c r="D269" s="165"/>
      <c r="G269" s="165"/>
      <c r="I269" s="168"/>
      <c r="J269" s="166"/>
      <c r="M269" s="165"/>
    </row>
    <row r="270" spans="1:13" s="169" customFormat="1" ht="11.25" customHeight="1">
      <c r="A270" s="165"/>
      <c r="D270" s="165"/>
      <c r="G270" s="165"/>
      <c r="I270" s="168"/>
      <c r="J270" s="166"/>
      <c r="M270" s="165"/>
    </row>
    <row r="271" spans="1:13" s="169" customFormat="1" ht="11.25" customHeight="1">
      <c r="A271" s="165"/>
      <c r="D271" s="165"/>
      <c r="G271" s="165"/>
      <c r="I271" s="168"/>
      <c r="J271" s="166"/>
      <c r="M271" s="165"/>
    </row>
    <row r="272" spans="1:13" s="169" customFormat="1" ht="11.25" customHeight="1">
      <c r="A272" s="165"/>
      <c r="D272" s="165"/>
      <c r="G272" s="165"/>
      <c r="I272" s="168"/>
      <c r="J272" s="166"/>
      <c r="M272" s="165"/>
    </row>
    <row r="273" spans="1:32" s="169" customFormat="1" ht="11.25" customHeight="1">
      <c r="A273" s="165"/>
      <c r="D273" s="165"/>
      <c r="G273" s="165"/>
      <c r="I273" s="168"/>
      <c r="J273" s="166"/>
      <c r="M273" s="165"/>
    </row>
    <row r="274" spans="1:32" s="169" customFormat="1" ht="11.25" customHeight="1">
      <c r="A274" s="165"/>
      <c r="D274" s="165"/>
      <c r="G274" s="165"/>
      <c r="I274" s="168"/>
      <c r="J274" s="166"/>
      <c r="M274" s="165"/>
    </row>
    <row r="275" spans="1:32" s="169" customFormat="1" ht="11.25" customHeight="1">
      <c r="A275" s="165"/>
      <c r="D275" s="165"/>
      <c r="G275" s="165"/>
      <c r="I275" s="168"/>
      <c r="J275" s="166"/>
      <c r="M275" s="165"/>
    </row>
    <row r="276" spans="1:32" s="169" customFormat="1" ht="11.25" customHeight="1">
      <c r="A276" s="165"/>
      <c r="D276" s="165"/>
      <c r="G276" s="165"/>
      <c r="I276" s="168"/>
      <c r="J276" s="166"/>
      <c r="M276" s="165"/>
    </row>
    <row r="277" spans="1:32" s="169" customFormat="1" ht="11.25" customHeight="1">
      <c r="A277" s="165"/>
      <c r="D277" s="165"/>
      <c r="G277" s="165"/>
      <c r="I277" s="168"/>
      <c r="J277" s="166"/>
      <c r="M277" s="165"/>
    </row>
    <row r="278" spans="1:32" s="169" customFormat="1" ht="11.25" customHeight="1">
      <c r="A278" s="165"/>
      <c r="D278" s="165"/>
      <c r="G278" s="165"/>
      <c r="I278" s="168"/>
      <c r="J278" s="166"/>
      <c r="M278" s="165"/>
    </row>
    <row r="279" spans="1:32" s="169" customFormat="1" ht="11.25" customHeight="1">
      <c r="A279" s="165"/>
      <c r="D279" s="165"/>
      <c r="G279" s="165"/>
      <c r="I279" s="168"/>
      <c r="J279" s="166"/>
      <c r="M279" s="165"/>
    </row>
    <row r="280" spans="1:32" ht="11.25" customHeight="1">
      <c r="A280" s="165"/>
      <c r="B280" s="169"/>
      <c r="C280" s="169"/>
      <c r="D280" s="165"/>
      <c r="E280" s="169"/>
      <c r="F280" s="169"/>
      <c r="G280" s="165"/>
      <c r="H280" s="169"/>
      <c r="I280" s="168"/>
      <c r="J280" s="166"/>
      <c r="K280" s="169"/>
      <c r="L280" s="169"/>
      <c r="M280" s="165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</row>
    <row r="281" spans="1:32" ht="11.25" customHeight="1">
      <c r="A281" s="165"/>
      <c r="B281" s="169"/>
      <c r="C281" s="169"/>
      <c r="D281" s="165"/>
      <c r="E281" s="169"/>
      <c r="F281" s="169"/>
      <c r="G281" s="165"/>
      <c r="H281" s="169"/>
      <c r="I281" s="168"/>
      <c r="J281" s="166"/>
      <c r="K281" s="169"/>
      <c r="L281" s="169"/>
      <c r="M281" s="165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</row>
    <row r="282" spans="1:32" ht="11.25" customHeight="1">
      <c r="A282" s="165"/>
      <c r="B282" s="169"/>
      <c r="C282" s="169"/>
      <c r="D282" s="165"/>
      <c r="E282" s="169"/>
      <c r="F282" s="169"/>
      <c r="G282" s="165"/>
      <c r="H282" s="169"/>
      <c r="I282" s="168"/>
      <c r="J282" s="166"/>
      <c r="K282" s="169"/>
      <c r="L282" s="169"/>
      <c r="M282" s="165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</row>
    <row r="283" spans="1:32" ht="11.25" customHeight="1">
      <c r="A283" s="165"/>
      <c r="B283" s="169"/>
      <c r="C283" s="169"/>
      <c r="D283" s="165"/>
      <c r="E283" s="169"/>
      <c r="F283" s="169"/>
      <c r="G283" s="165"/>
      <c r="H283" s="169"/>
      <c r="I283" s="168"/>
      <c r="J283" s="166"/>
      <c r="K283" s="169"/>
      <c r="L283" s="169"/>
      <c r="M283" s="165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</row>
    <row r="284" spans="1:32" ht="11.25" customHeight="1"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</row>
    <row r="285" spans="1:32" ht="11.25" customHeight="1"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</row>
    <row r="286" spans="1:32" ht="11.25" customHeight="1"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</row>
    <row r="287" spans="1:32" ht="11.25" customHeight="1"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</row>
    <row r="288" spans="1:32" ht="11.25" customHeight="1"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</row>
    <row r="289" spans="17:32" ht="11.25" customHeight="1"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</row>
    <row r="290" spans="17:32" ht="11.25" customHeight="1"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</row>
    <row r="291" spans="17:32" ht="11.25" customHeight="1"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  <c r="AF291" s="169"/>
    </row>
    <row r="292" spans="17:32" ht="11.25" customHeight="1"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  <c r="AF292" s="169"/>
    </row>
    <row r="293" spans="17:32" ht="11.25" customHeight="1"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  <c r="AF293" s="169"/>
    </row>
    <row r="294" spans="17:32" ht="11.25" customHeight="1"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</row>
    <row r="295" spans="17:32" ht="11.25" customHeight="1"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</row>
    <row r="296" spans="17:32" ht="11.25" customHeight="1"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</row>
    <row r="297" spans="17:32" ht="11.25" customHeight="1"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</row>
    <row r="298" spans="17:32" ht="11.25" customHeight="1"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</row>
    <row r="299" spans="17:32" ht="11.25" customHeight="1"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</row>
    <row r="300" spans="17:32" ht="11.25" customHeight="1"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</row>
  </sheetData>
  <mergeCells count="203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R20:S20"/>
    <mergeCell ref="U20:V20"/>
    <mergeCell ref="B21:C21"/>
    <mergeCell ref="E21:F21"/>
    <mergeCell ref="K21:L21"/>
    <mergeCell ref="R21:S21"/>
    <mergeCell ref="U21:V21"/>
    <mergeCell ref="E18:F18"/>
    <mergeCell ref="N18:O18"/>
    <mergeCell ref="B19:C19"/>
    <mergeCell ref="E19:F19"/>
    <mergeCell ref="H19:I19"/>
    <mergeCell ref="B20:C20"/>
    <mergeCell ref="E20:F20"/>
    <mergeCell ref="H20:I20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U22:V22"/>
    <mergeCell ref="X22:Y22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R27:S27"/>
    <mergeCell ref="U27:V27"/>
    <mergeCell ref="B28:C28"/>
    <mergeCell ref="E28:F28"/>
    <mergeCell ref="Z31:Z32"/>
    <mergeCell ref="B32:C32"/>
    <mergeCell ref="E32:F32"/>
    <mergeCell ref="K32:L32"/>
    <mergeCell ref="R32:S32"/>
    <mergeCell ref="U32:V32"/>
    <mergeCell ref="X32:Y32"/>
    <mergeCell ref="R30:S30"/>
    <mergeCell ref="U30:V30"/>
    <mergeCell ref="B31:C31"/>
    <mergeCell ref="E31:F31"/>
    <mergeCell ref="K31:L31"/>
    <mergeCell ref="N31:N32"/>
    <mergeCell ref="R31:S31"/>
    <mergeCell ref="U31:V31"/>
    <mergeCell ref="B33:C33"/>
    <mergeCell ref="E33:F33"/>
    <mergeCell ref="H33:I33"/>
    <mergeCell ref="R33:S33"/>
    <mergeCell ref="U33:V33"/>
    <mergeCell ref="B34:C34"/>
    <mergeCell ref="E34:F34"/>
    <mergeCell ref="H34:I34"/>
    <mergeCell ref="X31:Y31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R40:S40"/>
    <mergeCell ref="U40:V40"/>
    <mergeCell ref="B41:C41"/>
    <mergeCell ref="E41:F41"/>
    <mergeCell ref="K41:L41"/>
    <mergeCell ref="N41:N42"/>
    <mergeCell ref="R41:S41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B48:C48"/>
    <mergeCell ref="E48:F48"/>
    <mergeCell ref="H49:I49"/>
    <mergeCell ref="K49:L49"/>
    <mergeCell ref="N49:O49"/>
    <mergeCell ref="Q49:R49"/>
    <mergeCell ref="U46:V46"/>
    <mergeCell ref="X46:X47"/>
    <mergeCell ref="B47:C47"/>
    <mergeCell ref="E47:F47"/>
    <mergeCell ref="K47:L47"/>
    <mergeCell ref="N47:O47"/>
    <mergeCell ref="R47:S47"/>
    <mergeCell ref="U47:V47"/>
    <mergeCell ref="Z51:Z52"/>
    <mergeCell ref="F52:I52"/>
    <mergeCell ref="K52:L52"/>
    <mergeCell ref="N52:O52"/>
    <mergeCell ref="Q52:R52"/>
    <mergeCell ref="U52:V52"/>
    <mergeCell ref="X52:Y52"/>
    <mergeCell ref="U49:V49"/>
    <mergeCell ref="X49:Y49"/>
    <mergeCell ref="F50:I50"/>
    <mergeCell ref="K50:L50"/>
    <mergeCell ref="N51:O51"/>
    <mergeCell ref="Q51:R51"/>
    <mergeCell ref="U51:V51"/>
    <mergeCell ref="X51:Y51"/>
  </mergeCells>
  <pageMargins left="0.23622047244094491" right="0.23622047244094491" top="0.11811023622047245" bottom="0.11811023622047245" header="0" footer="0"/>
  <pageSetup paperSize="9" scale="64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5.42578125" style="1" customWidth="1"/>
    <col min="7" max="7" width="10.7109375" style="1" customWidth="1"/>
    <col min="8" max="16384" width="9.140625" style="1"/>
  </cols>
  <sheetData>
    <row r="1" spans="1:13" s="7" customFormat="1">
      <c r="C1" s="116"/>
      <c r="D1" s="193" t="s">
        <v>121</v>
      </c>
      <c r="E1" s="193"/>
      <c r="F1" s="193"/>
      <c r="G1" s="116"/>
      <c r="H1" s="116"/>
      <c r="I1" s="116"/>
      <c r="J1" s="116"/>
      <c r="K1" s="1"/>
    </row>
    <row r="2" spans="1:13" s="7" customFormat="1" ht="11.25" customHeight="1">
      <c r="C2" s="116"/>
      <c r="D2" s="116"/>
      <c r="E2" s="116"/>
      <c r="G2" s="116"/>
      <c r="H2" s="116"/>
      <c r="I2" s="116"/>
      <c r="J2" s="116"/>
      <c r="K2" s="1"/>
      <c r="L2" s="117"/>
      <c r="M2" s="117"/>
    </row>
    <row r="3" spans="1:13" s="32" customFormat="1">
      <c r="A3" s="51"/>
      <c r="B3" s="118"/>
      <c r="C3" s="132" t="str">
        <f>Лист1!A18</f>
        <v>Открытый городской турнир по бадминтону</v>
      </c>
      <c r="D3" s="30"/>
      <c r="E3" s="118"/>
      <c r="F3" s="118"/>
      <c r="G3" s="118"/>
      <c r="H3" s="52"/>
      <c r="I3" s="52"/>
      <c r="J3" s="52"/>
      <c r="K3" s="52"/>
      <c r="L3" s="119"/>
    </row>
    <row r="4" spans="1:13" s="32" customFormat="1" ht="15" customHeight="1">
      <c r="D4" s="120" t="s">
        <v>16</v>
      </c>
      <c r="E4" s="121"/>
      <c r="F4" s="121"/>
      <c r="G4" s="121"/>
      <c r="H4" s="122"/>
      <c r="I4" s="122"/>
      <c r="J4" s="122"/>
      <c r="K4" s="122"/>
    </row>
    <row r="5" spans="1:13" s="7" customFormat="1" ht="12.75" customHeight="1">
      <c r="E5" s="194"/>
      <c r="F5" s="194"/>
      <c r="G5" s="194"/>
      <c r="H5" s="9"/>
      <c r="I5" s="9"/>
      <c r="J5" s="9"/>
      <c r="K5" s="9"/>
      <c r="L5" s="123"/>
    </row>
    <row r="6" spans="1:13" s="32" customFormat="1" ht="12.75" customHeight="1">
      <c r="B6" s="50" t="s">
        <v>15</v>
      </c>
      <c r="C6" s="57" t="s">
        <v>36</v>
      </c>
      <c r="E6" s="50" t="s">
        <v>14</v>
      </c>
      <c r="F6" s="118" t="str">
        <f>Лист1!A25</f>
        <v>28 - 30 июня 2019 г.</v>
      </c>
      <c r="G6" s="52"/>
      <c r="J6" s="53"/>
      <c r="K6" s="195"/>
      <c r="L6" s="195"/>
    </row>
    <row r="7" spans="1:13" s="32" customFormat="1" ht="12.75" customHeight="1">
      <c r="A7" s="93"/>
      <c r="B7" s="57"/>
      <c r="C7" s="30"/>
      <c r="D7" s="30"/>
      <c r="E7" s="125"/>
      <c r="F7" s="125"/>
      <c r="G7" s="30"/>
      <c r="H7" s="51"/>
      <c r="I7" s="51"/>
      <c r="J7" s="50"/>
      <c r="K7" s="51"/>
      <c r="L7" s="51"/>
    </row>
    <row r="8" spans="1:13" s="11" customFormat="1" ht="45" customHeight="1">
      <c r="A8" s="62" t="s">
        <v>122</v>
      </c>
      <c r="B8" s="196" t="s">
        <v>123</v>
      </c>
      <c r="C8" s="197"/>
      <c r="D8" s="62" t="s">
        <v>15</v>
      </c>
      <c r="E8" s="62" t="s">
        <v>124</v>
      </c>
      <c r="F8" s="62" t="s">
        <v>125</v>
      </c>
      <c r="G8" s="62" t="s">
        <v>126</v>
      </c>
    </row>
    <row r="9" spans="1:13" ht="15" customHeight="1">
      <c r="A9" s="126">
        <v>1</v>
      </c>
      <c r="B9" s="198" t="s">
        <v>141</v>
      </c>
      <c r="C9" s="199"/>
      <c r="D9" s="127" t="s">
        <v>36</v>
      </c>
      <c r="E9" s="128"/>
      <c r="F9" s="127" t="s">
        <v>1</v>
      </c>
      <c r="G9" s="127" t="s">
        <v>129</v>
      </c>
    </row>
    <row r="10" spans="1:13" ht="15" customHeight="1">
      <c r="A10" s="129">
        <v>2</v>
      </c>
      <c r="B10" s="198" t="s">
        <v>142</v>
      </c>
      <c r="C10" s="199"/>
      <c r="D10" s="127" t="s">
        <v>36</v>
      </c>
      <c r="E10" s="128"/>
      <c r="F10" s="127" t="s">
        <v>131</v>
      </c>
      <c r="G10" s="127" t="s">
        <v>129</v>
      </c>
    </row>
    <row r="11" spans="1:13" ht="15" customHeight="1">
      <c r="A11" s="129">
        <v>3</v>
      </c>
      <c r="B11" s="191" t="s">
        <v>127</v>
      </c>
      <c r="C11" s="192"/>
      <c r="D11" s="127" t="s">
        <v>36</v>
      </c>
      <c r="E11" s="127"/>
      <c r="F11" s="127" t="s">
        <v>132</v>
      </c>
      <c r="G11" s="127" t="s">
        <v>129</v>
      </c>
    </row>
    <row r="12" spans="1:13" ht="15" customHeight="1">
      <c r="A12" s="129">
        <v>4</v>
      </c>
      <c r="B12" s="198" t="s">
        <v>143</v>
      </c>
      <c r="C12" s="199"/>
      <c r="D12" s="130" t="s">
        <v>36</v>
      </c>
      <c r="E12" s="131"/>
      <c r="F12" s="127" t="s">
        <v>132</v>
      </c>
      <c r="G12" s="127" t="s">
        <v>129</v>
      </c>
    </row>
    <row r="13" spans="1:13" ht="15" customHeight="1">
      <c r="A13" s="129">
        <v>5</v>
      </c>
      <c r="B13" s="198" t="s">
        <v>315</v>
      </c>
      <c r="C13" s="199"/>
      <c r="D13" s="130" t="s">
        <v>36</v>
      </c>
      <c r="E13" s="131"/>
      <c r="F13" s="127" t="s">
        <v>132</v>
      </c>
      <c r="G13" s="127" t="s">
        <v>129</v>
      </c>
    </row>
    <row r="14" spans="1:13" ht="15" customHeight="1">
      <c r="A14" s="129">
        <v>6</v>
      </c>
      <c r="B14" s="191" t="s">
        <v>316</v>
      </c>
      <c r="C14" s="192"/>
      <c r="D14" s="130" t="s">
        <v>36</v>
      </c>
      <c r="E14" s="131"/>
      <c r="F14" s="127" t="s">
        <v>132</v>
      </c>
      <c r="G14" s="127" t="s">
        <v>129</v>
      </c>
    </row>
    <row r="15" spans="1:13" ht="15" customHeight="1">
      <c r="A15" s="129">
        <v>7</v>
      </c>
      <c r="B15" s="191" t="s">
        <v>144</v>
      </c>
      <c r="C15" s="192"/>
      <c r="D15" s="130" t="s">
        <v>36</v>
      </c>
      <c r="E15" s="131"/>
      <c r="F15" s="127" t="s">
        <v>132</v>
      </c>
      <c r="G15" s="127" t="s">
        <v>129</v>
      </c>
    </row>
    <row r="16" spans="1:13" ht="15" customHeight="1">
      <c r="A16" s="129">
        <v>8</v>
      </c>
      <c r="B16" s="191" t="s">
        <v>146</v>
      </c>
      <c r="C16" s="192"/>
      <c r="D16" s="130" t="s">
        <v>36</v>
      </c>
      <c r="E16" s="131"/>
      <c r="F16" s="127" t="s">
        <v>132</v>
      </c>
      <c r="G16" s="127" t="s">
        <v>129</v>
      </c>
    </row>
    <row r="17" spans="1:7" ht="15" customHeight="1">
      <c r="A17" s="129">
        <v>9</v>
      </c>
      <c r="B17" s="191" t="s">
        <v>145</v>
      </c>
      <c r="C17" s="192"/>
      <c r="D17" s="130" t="s">
        <v>36</v>
      </c>
      <c r="E17" s="131"/>
      <c r="F17" s="127" t="s">
        <v>132</v>
      </c>
      <c r="G17" s="127" t="s">
        <v>129</v>
      </c>
    </row>
    <row r="18" spans="1:7" ht="15" customHeight="1">
      <c r="A18" s="129">
        <v>10</v>
      </c>
      <c r="B18" s="191"/>
      <c r="C18" s="192"/>
      <c r="D18" s="130"/>
      <c r="E18" s="131"/>
      <c r="F18" s="127"/>
      <c r="G18" s="127"/>
    </row>
    <row r="19" spans="1:7" ht="15" customHeight="1">
      <c r="A19" s="129">
        <v>11</v>
      </c>
      <c r="B19" s="198"/>
      <c r="C19" s="199"/>
      <c r="D19" s="130"/>
      <c r="E19" s="131"/>
      <c r="F19" s="127"/>
      <c r="G19" s="127"/>
    </row>
    <row r="20" spans="1:7" ht="15" customHeight="1">
      <c r="A20" s="129">
        <v>12</v>
      </c>
      <c r="B20" s="191"/>
      <c r="C20" s="192"/>
      <c r="D20" s="127"/>
      <c r="E20" s="128"/>
      <c r="F20" s="127"/>
      <c r="G20" s="127"/>
    </row>
    <row r="21" spans="1:7" ht="15" customHeight="1">
      <c r="A21" s="4"/>
      <c r="B21" s="17"/>
      <c r="C21" s="17"/>
      <c r="D21" s="4"/>
      <c r="E21" s="4"/>
      <c r="F21" s="4"/>
      <c r="G21" s="4"/>
    </row>
    <row r="22" spans="1:7" ht="13.5" customHeight="1">
      <c r="A22" s="93" t="s">
        <v>1</v>
      </c>
      <c r="B22" s="93"/>
      <c r="C22" s="93"/>
      <c r="D22" s="200"/>
      <c r="E22" s="200"/>
      <c r="F22" s="201" t="s">
        <v>140</v>
      </c>
      <c r="G22" s="201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8">
    <mergeCell ref="D22:E22"/>
    <mergeCell ref="F22:G22"/>
    <mergeCell ref="B17:C17"/>
    <mergeCell ref="B18:C18"/>
    <mergeCell ref="B19:C19"/>
    <mergeCell ref="B20:C20"/>
    <mergeCell ref="B16:C16"/>
    <mergeCell ref="D1:F1"/>
    <mergeCell ref="E5:G5"/>
    <mergeCell ref="K6:L6"/>
    <mergeCell ref="B8:C8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4"/>
  <sheetViews>
    <sheetView view="pageBreakPreview" zoomScale="115" zoomScaleNormal="100" zoomScaleSheetLayoutView="115" workbookViewId="0">
      <selection sqref="A1:F1"/>
    </sheetView>
  </sheetViews>
  <sheetFormatPr defaultRowHeight="15.75"/>
  <cols>
    <col min="1" max="1" width="5.28515625" style="107" customWidth="1"/>
    <col min="2" max="2" width="36" style="107" customWidth="1"/>
    <col min="3" max="3" width="12.140625" style="107" customWidth="1"/>
    <col min="4" max="4" width="18.140625" style="107" customWidth="1"/>
    <col min="5" max="5" width="13.42578125" style="107" customWidth="1"/>
    <col min="6" max="6" width="23" style="107" customWidth="1"/>
    <col min="7" max="16384" width="9.140625" style="107"/>
  </cols>
  <sheetData>
    <row r="1" spans="1:6" s="97" customFormat="1" ht="12.75" customHeight="1">
      <c r="A1" s="202" t="s">
        <v>113</v>
      </c>
      <c r="B1" s="202"/>
      <c r="C1" s="202"/>
      <c r="D1" s="202"/>
      <c r="E1" s="202"/>
      <c r="F1" s="202"/>
    </row>
    <row r="2" spans="1:6" s="97" customFormat="1" ht="11.25" customHeight="1">
      <c r="C2" s="98"/>
      <c r="D2" s="98"/>
      <c r="E2" s="98"/>
    </row>
    <row r="3" spans="1:6" s="99" customFormat="1" ht="12.75">
      <c r="A3" s="205" t="str">
        <f>Лист1!A18</f>
        <v>Открытый городской турнир по бадминтону</v>
      </c>
      <c r="B3" s="205"/>
      <c r="C3" s="205"/>
      <c r="D3" s="205"/>
      <c r="E3" s="205"/>
      <c r="F3" s="205"/>
    </row>
    <row r="4" spans="1:6" s="99" customFormat="1" ht="15" customHeight="1">
      <c r="C4" s="204" t="s">
        <v>16</v>
      </c>
      <c r="D4" s="204"/>
      <c r="E4" s="100"/>
      <c r="F4" s="100"/>
    </row>
    <row r="5" spans="1:6" s="97" customFormat="1" ht="12.75" customHeight="1">
      <c r="E5" s="203"/>
      <c r="F5" s="203"/>
    </row>
    <row r="6" spans="1:6" s="99" customFormat="1" ht="12.75" customHeight="1">
      <c r="B6" s="101" t="s">
        <v>15</v>
      </c>
      <c r="C6" s="102" t="s">
        <v>36</v>
      </c>
      <c r="E6" s="101" t="s">
        <v>14</v>
      </c>
      <c r="F6" s="103" t="str">
        <f>Лист1!A25</f>
        <v>28 - 30 июня 2019 г.</v>
      </c>
    </row>
    <row r="8" spans="1:6" ht="30.75" customHeight="1">
      <c r="A8" s="104" t="s">
        <v>112</v>
      </c>
      <c r="B8" s="105" t="s">
        <v>66</v>
      </c>
      <c r="C8" s="105" t="s">
        <v>67</v>
      </c>
      <c r="D8" s="105" t="s">
        <v>15</v>
      </c>
      <c r="E8" s="108" t="s">
        <v>114</v>
      </c>
      <c r="F8" s="108" t="s">
        <v>115</v>
      </c>
    </row>
    <row r="9" spans="1:6">
      <c r="A9" s="105">
        <v>1</v>
      </c>
      <c r="B9" s="106" t="s">
        <v>147</v>
      </c>
      <c r="C9" s="105">
        <v>1995</v>
      </c>
      <c r="D9" s="105" t="s">
        <v>36</v>
      </c>
      <c r="E9" s="109" t="s">
        <v>133</v>
      </c>
      <c r="F9" s="109"/>
    </row>
    <row r="10" spans="1:6">
      <c r="A10" s="105">
        <v>2</v>
      </c>
      <c r="B10" s="106" t="s">
        <v>148</v>
      </c>
      <c r="C10" s="105">
        <v>2010</v>
      </c>
      <c r="D10" s="105" t="s">
        <v>36</v>
      </c>
      <c r="E10" s="109" t="s">
        <v>135</v>
      </c>
      <c r="F10" s="109"/>
    </row>
    <row r="11" spans="1:6">
      <c r="A11" s="105">
        <v>3</v>
      </c>
      <c r="B11" s="106" t="s">
        <v>69</v>
      </c>
      <c r="C11" s="105">
        <v>1977</v>
      </c>
      <c r="D11" s="105" t="s">
        <v>36</v>
      </c>
      <c r="E11" s="109" t="s">
        <v>133</v>
      </c>
      <c r="F11" s="109"/>
    </row>
    <row r="12" spans="1:6">
      <c r="A12" s="105">
        <v>4</v>
      </c>
      <c r="B12" s="106" t="s">
        <v>71</v>
      </c>
      <c r="C12" s="105">
        <v>1999</v>
      </c>
      <c r="D12" s="105" t="s">
        <v>36</v>
      </c>
      <c r="E12" s="109" t="s">
        <v>135</v>
      </c>
      <c r="F12" s="109"/>
    </row>
    <row r="13" spans="1:6">
      <c r="A13" s="105">
        <v>5</v>
      </c>
      <c r="B13" s="106" t="s">
        <v>72</v>
      </c>
      <c r="C13" s="105">
        <v>1996</v>
      </c>
      <c r="D13" s="105" t="s">
        <v>36</v>
      </c>
      <c r="E13" s="109" t="s">
        <v>130</v>
      </c>
      <c r="F13" s="109"/>
    </row>
    <row r="14" spans="1:6">
      <c r="A14" s="105">
        <v>6</v>
      </c>
      <c r="B14" s="106" t="s">
        <v>149</v>
      </c>
      <c r="C14" s="105"/>
      <c r="D14" s="105" t="s">
        <v>169</v>
      </c>
      <c r="E14" s="109" t="s">
        <v>128</v>
      </c>
      <c r="F14" s="109"/>
    </row>
    <row r="15" spans="1:6">
      <c r="A15" s="105">
        <v>7</v>
      </c>
      <c r="B15" s="106" t="s">
        <v>73</v>
      </c>
      <c r="C15" s="105">
        <v>1990</v>
      </c>
      <c r="D15" s="105" t="s">
        <v>74</v>
      </c>
      <c r="E15" s="109" t="s">
        <v>135</v>
      </c>
      <c r="F15" s="109"/>
    </row>
    <row r="16" spans="1:6">
      <c r="A16" s="105">
        <v>8</v>
      </c>
      <c r="B16" s="106" t="s">
        <v>150</v>
      </c>
      <c r="C16" s="105"/>
      <c r="D16" s="105" t="s">
        <v>36</v>
      </c>
      <c r="E16" s="109" t="s">
        <v>135</v>
      </c>
      <c r="F16" s="109"/>
    </row>
    <row r="17" spans="1:6">
      <c r="A17" s="105">
        <v>9</v>
      </c>
      <c r="B17" s="106" t="s">
        <v>75</v>
      </c>
      <c r="C17" s="105">
        <v>1983</v>
      </c>
      <c r="D17" s="105" t="s">
        <v>36</v>
      </c>
      <c r="E17" s="109" t="s">
        <v>130</v>
      </c>
      <c r="F17" s="109"/>
    </row>
    <row r="18" spans="1:6">
      <c r="A18" s="105">
        <v>10</v>
      </c>
      <c r="B18" s="106" t="s">
        <v>151</v>
      </c>
      <c r="C18" s="105"/>
      <c r="D18" s="105" t="s">
        <v>74</v>
      </c>
      <c r="E18" s="109" t="s">
        <v>130</v>
      </c>
      <c r="F18" s="109"/>
    </row>
    <row r="19" spans="1:6">
      <c r="A19" s="105">
        <v>11</v>
      </c>
      <c r="B19" s="106" t="s">
        <v>76</v>
      </c>
      <c r="C19" s="105">
        <v>1995</v>
      </c>
      <c r="D19" s="105" t="s">
        <v>36</v>
      </c>
      <c r="E19" s="109" t="s">
        <v>128</v>
      </c>
      <c r="F19" s="109"/>
    </row>
    <row r="20" spans="1:6">
      <c r="A20" s="105">
        <v>12</v>
      </c>
      <c r="B20" s="106" t="s">
        <v>77</v>
      </c>
      <c r="C20" s="105"/>
      <c r="D20" s="105" t="s">
        <v>92</v>
      </c>
      <c r="E20" s="109" t="s">
        <v>128</v>
      </c>
      <c r="F20" s="109"/>
    </row>
    <row r="21" spans="1:6" ht="16.5" customHeight="1">
      <c r="A21" s="105">
        <v>13</v>
      </c>
      <c r="B21" s="106" t="s">
        <v>78</v>
      </c>
      <c r="C21" s="105">
        <v>1998</v>
      </c>
      <c r="D21" s="105" t="s">
        <v>36</v>
      </c>
      <c r="E21" s="109" t="s">
        <v>130</v>
      </c>
      <c r="F21" s="109"/>
    </row>
    <row r="22" spans="1:6">
      <c r="A22" s="105">
        <v>14</v>
      </c>
      <c r="B22" s="106" t="s">
        <v>79</v>
      </c>
      <c r="C22" s="105">
        <v>1986</v>
      </c>
      <c r="D22" s="105" t="s">
        <v>74</v>
      </c>
      <c r="E22" s="109" t="s">
        <v>135</v>
      </c>
      <c r="F22" s="109"/>
    </row>
    <row r="23" spans="1:6">
      <c r="A23" s="105">
        <v>15</v>
      </c>
      <c r="B23" s="106" t="s">
        <v>152</v>
      </c>
      <c r="C23" s="105">
        <v>1995</v>
      </c>
      <c r="D23" s="105" t="s">
        <v>36</v>
      </c>
      <c r="E23" s="109" t="s">
        <v>135</v>
      </c>
      <c r="F23" s="109"/>
    </row>
    <row r="24" spans="1:6">
      <c r="A24" s="105">
        <v>16</v>
      </c>
      <c r="B24" s="106" t="s">
        <v>80</v>
      </c>
      <c r="C24" s="105">
        <v>1992</v>
      </c>
      <c r="D24" s="105" t="s">
        <v>74</v>
      </c>
      <c r="E24" s="109" t="s">
        <v>130</v>
      </c>
      <c r="F24" s="109"/>
    </row>
    <row r="25" spans="1:6">
      <c r="A25" s="105">
        <v>17</v>
      </c>
      <c r="B25" s="106" t="s">
        <v>81</v>
      </c>
      <c r="C25" s="105">
        <v>1963</v>
      </c>
      <c r="D25" s="105" t="s">
        <v>36</v>
      </c>
      <c r="E25" s="109" t="s">
        <v>130</v>
      </c>
      <c r="F25" s="109"/>
    </row>
    <row r="26" spans="1:6">
      <c r="A26" s="105">
        <v>18</v>
      </c>
      <c r="B26" s="106" t="s">
        <v>82</v>
      </c>
      <c r="C26" s="105">
        <v>1994</v>
      </c>
      <c r="D26" s="105" t="s">
        <v>74</v>
      </c>
      <c r="E26" s="109" t="s">
        <v>130</v>
      </c>
      <c r="F26" s="109"/>
    </row>
    <row r="27" spans="1:6">
      <c r="A27" s="105">
        <v>19</v>
      </c>
      <c r="B27" s="106" t="s">
        <v>153</v>
      </c>
      <c r="C27" s="105">
        <v>1978</v>
      </c>
      <c r="D27" s="105" t="s">
        <v>36</v>
      </c>
      <c r="E27" s="109" t="s">
        <v>135</v>
      </c>
      <c r="F27" s="109"/>
    </row>
    <row r="28" spans="1:6">
      <c r="A28" s="105">
        <v>20</v>
      </c>
      <c r="B28" s="106" t="s">
        <v>83</v>
      </c>
      <c r="C28" s="105">
        <v>2004</v>
      </c>
      <c r="D28" s="105" t="s">
        <v>36</v>
      </c>
      <c r="E28" s="109" t="s">
        <v>135</v>
      </c>
      <c r="F28" s="109"/>
    </row>
    <row r="29" spans="1:6">
      <c r="A29" s="105">
        <v>21</v>
      </c>
      <c r="B29" s="106" t="s">
        <v>84</v>
      </c>
      <c r="C29" s="105">
        <v>1997</v>
      </c>
      <c r="D29" s="105" t="s">
        <v>36</v>
      </c>
      <c r="E29" s="109" t="s">
        <v>130</v>
      </c>
      <c r="F29" s="109"/>
    </row>
    <row r="30" spans="1:6">
      <c r="A30" s="105">
        <v>22</v>
      </c>
      <c r="B30" s="106" t="s">
        <v>154</v>
      </c>
      <c r="C30" s="105">
        <v>1995</v>
      </c>
      <c r="D30" s="105" t="s">
        <v>36</v>
      </c>
      <c r="E30" s="109" t="s">
        <v>128</v>
      </c>
      <c r="F30" s="109"/>
    </row>
    <row r="31" spans="1:6">
      <c r="A31" s="105">
        <v>23</v>
      </c>
      <c r="B31" s="106" t="s">
        <v>85</v>
      </c>
      <c r="C31" s="105">
        <v>1971</v>
      </c>
      <c r="D31" s="105" t="s">
        <v>36</v>
      </c>
      <c r="E31" s="109" t="s">
        <v>130</v>
      </c>
      <c r="F31" s="109"/>
    </row>
    <row r="32" spans="1:6">
      <c r="A32" s="105">
        <v>24</v>
      </c>
      <c r="B32" s="106" t="s">
        <v>86</v>
      </c>
      <c r="C32" s="105">
        <v>1973</v>
      </c>
      <c r="D32" s="105" t="s">
        <v>36</v>
      </c>
      <c r="E32" s="109" t="s">
        <v>135</v>
      </c>
      <c r="F32" s="109"/>
    </row>
    <row r="33" spans="1:6">
      <c r="A33" s="105">
        <v>25</v>
      </c>
      <c r="B33" s="106" t="s">
        <v>87</v>
      </c>
      <c r="C33" s="105">
        <v>1972</v>
      </c>
      <c r="D33" s="105" t="s">
        <v>36</v>
      </c>
      <c r="E33" s="109" t="s">
        <v>135</v>
      </c>
      <c r="F33" s="109"/>
    </row>
    <row r="34" spans="1:6">
      <c r="A34" s="105">
        <v>26</v>
      </c>
      <c r="B34" s="106" t="s">
        <v>88</v>
      </c>
      <c r="C34" s="105">
        <v>1974</v>
      </c>
      <c r="D34" s="105" t="s">
        <v>36</v>
      </c>
      <c r="E34" s="109" t="s">
        <v>135</v>
      </c>
      <c r="F34" s="109"/>
    </row>
    <row r="35" spans="1:6">
      <c r="A35" s="105">
        <v>27</v>
      </c>
      <c r="B35" s="106" t="s">
        <v>89</v>
      </c>
      <c r="C35" s="105">
        <v>1997</v>
      </c>
      <c r="D35" s="105" t="s">
        <v>36</v>
      </c>
      <c r="E35" s="109" t="s">
        <v>130</v>
      </c>
      <c r="F35" s="109"/>
    </row>
    <row r="36" spans="1:6">
      <c r="A36" s="105">
        <v>28</v>
      </c>
      <c r="B36" s="106" t="s">
        <v>90</v>
      </c>
      <c r="C36" s="105">
        <v>2000</v>
      </c>
      <c r="D36" s="105" t="s">
        <v>36</v>
      </c>
      <c r="E36" s="109" t="s">
        <v>135</v>
      </c>
      <c r="F36" s="109"/>
    </row>
    <row r="37" spans="1:6">
      <c r="A37" s="105">
        <v>29</v>
      </c>
      <c r="B37" s="106" t="s">
        <v>91</v>
      </c>
      <c r="C37" s="105">
        <v>1992</v>
      </c>
      <c r="D37" s="105" t="s">
        <v>36</v>
      </c>
      <c r="E37" s="109" t="s">
        <v>128</v>
      </c>
      <c r="F37" s="109"/>
    </row>
    <row r="38" spans="1:6">
      <c r="A38" s="105">
        <v>30</v>
      </c>
      <c r="B38" s="106" t="s">
        <v>93</v>
      </c>
      <c r="C38" s="105">
        <v>1970</v>
      </c>
      <c r="D38" s="105" t="s">
        <v>36</v>
      </c>
      <c r="E38" s="109" t="s">
        <v>130</v>
      </c>
      <c r="F38" s="109"/>
    </row>
    <row r="39" spans="1:6">
      <c r="A39" s="105">
        <v>31</v>
      </c>
      <c r="B39" s="106" t="s">
        <v>94</v>
      </c>
      <c r="C39" s="105">
        <v>2006</v>
      </c>
      <c r="D39" s="105" t="s">
        <v>36</v>
      </c>
      <c r="E39" s="109" t="s">
        <v>135</v>
      </c>
      <c r="F39" s="109"/>
    </row>
    <row r="40" spans="1:6">
      <c r="A40" s="105">
        <v>32</v>
      </c>
      <c r="B40" s="106" t="s">
        <v>155</v>
      </c>
      <c r="C40" s="109"/>
      <c r="D40" s="109" t="s">
        <v>74</v>
      </c>
      <c r="E40" s="109" t="s">
        <v>135</v>
      </c>
      <c r="F40" s="109"/>
    </row>
    <row r="41" spans="1:6">
      <c r="A41" s="105">
        <v>33</v>
      </c>
      <c r="B41" s="106" t="s">
        <v>95</v>
      </c>
      <c r="C41" s="105">
        <v>2000</v>
      </c>
      <c r="D41" s="105" t="s">
        <v>36</v>
      </c>
      <c r="E41" s="109" t="s">
        <v>135</v>
      </c>
      <c r="F41" s="109"/>
    </row>
    <row r="42" spans="1:6">
      <c r="A42" s="105">
        <v>34</v>
      </c>
      <c r="B42" s="106" t="s">
        <v>96</v>
      </c>
      <c r="C42" s="105">
        <v>2000</v>
      </c>
      <c r="D42" s="105" t="s">
        <v>36</v>
      </c>
      <c r="E42" s="109" t="s">
        <v>135</v>
      </c>
      <c r="F42" s="109"/>
    </row>
    <row r="43" spans="1:6">
      <c r="A43" s="105">
        <v>35</v>
      </c>
      <c r="B43" s="106" t="s">
        <v>156</v>
      </c>
      <c r="C43" s="105"/>
      <c r="D43" s="105" t="s">
        <v>36</v>
      </c>
      <c r="E43" s="109" t="s">
        <v>135</v>
      </c>
      <c r="F43" s="109"/>
    </row>
    <row r="44" spans="1:6">
      <c r="A44" s="105">
        <v>36</v>
      </c>
      <c r="B44" s="106" t="s">
        <v>157</v>
      </c>
      <c r="C44" s="109">
        <v>2006</v>
      </c>
      <c r="D44" s="109" t="s">
        <v>36</v>
      </c>
      <c r="E44" s="109" t="s">
        <v>135</v>
      </c>
      <c r="F44" s="109"/>
    </row>
    <row r="45" spans="1:6">
      <c r="A45" s="105">
        <v>37</v>
      </c>
      <c r="B45" s="106" t="s">
        <v>97</v>
      </c>
      <c r="C45" s="105">
        <v>1996</v>
      </c>
      <c r="D45" s="105" t="s">
        <v>36</v>
      </c>
      <c r="E45" s="109" t="s">
        <v>130</v>
      </c>
      <c r="F45" s="109"/>
    </row>
    <row r="46" spans="1:6">
      <c r="A46" s="105">
        <v>38</v>
      </c>
      <c r="B46" s="106" t="s">
        <v>98</v>
      </c>
      <c r="C46" s="105">
        <v>1992</v>
      </c>
      <c r="D46" s="105" t="s">
        <v>36</v>
      </c>
      <c r="E46" s="109" t="s">
        <v>128</v>
      </c>
      <c r="F46" s="109"/>
    </row>
    <row r="47" spans="1:6">
      <c r="A47" s="105">
        <v>39</v>
      </c>
      <c r="B47" s="106" t="s">
        <v>99</v>
      </c>
      <c r="C47" s="105">
        <v>2000</v>
      </c>
      <c r="D47" s="105" t="s">
        <v>36</v>
      </c>
      <c r="E47" s="109" t="s">
        <v>135</v>
      </c>
      <c r="F47" s="109"/>
    </row>
    <row r="48" spans="1:6">
      <c r="A48" s="105">
        <v>40</v>
      </c>
      <c r="B48" s="106" t="s">
        <v>100</v>
      </c>
      <c r="C48" s="105">
        <v>1986</v>
      </c>
      <c r="D48" s="105" t="s">
        <v>36</v>
      </c>
      <c r="E48" s="109" t="s">
        <v>135</v>
      </c>
      <c r="F48" s="109"/>
    </row>
    <row r="49" spans="1:6">
      <c r="A49" s="105">
        <v>41</v>
      </c>
      <c r="B49" s="106" t="s">
        <v>317</v>
      </c>
      <c r="C49" s="105">
        <v>1990</v>
      </c>
      <c r="D49" s="105" t="s">
        <v>92</v>
      </c>
      <c r="E49" s="109" t="s">
        <v>130</v>
      </c>
      <c r="F49" s="109"/>
    </row>
    <row r="50" spans="1:6">
      <c r="A50" s="105">
        <v>42</v>
      </c>
      <c r="B50" s="106" t="s">
        <v>158</v>
      </c>
      <c r="C50" s="109">
        <v>1985</v>
      </c>
      <c r="D50" s="109" t="s">
        <v>170</v>
      </c>
      <c r="E50" s="109" t="s">
        <v>134</v>
      </c>
      <c r="F50" s="109"/>
    </row>
    <row r="51" spans="1:6">
      <c r="A51" s="105">
        <v>43</v>
      </c>
      <c r="B51" s="106" t="s">
        <v>159</v>
      </c>
      <c r="C51" s="109"/>
      <c r="D51" s="109" t="s">
        <v>36</v>
      </c>
      <c r="E51" s="109" t="s">
        <v>128</v>
      </c>
      <c r="F51" s="109"/>
    </row>
    <row r="52" spans="1:6">
      <c r="A52" s="105">
        <v>44</v>
      </c>
      <c r="B52" s="106" t="s">
        <v>101</v>
      </c>
      <c r="C52" s="105">
        <v>1999</v>
      </c>
      <c r="D52" s="105" t="s">
        <v>36</v>
      </c>
      <c r="E52" s="109" t="s">
        <v>133</v>
      </c>
      <c r="F52" s="109"/>
    </row>
    <row r="53" spans="1:6">
      <c r="A53" s="105">
        <v>45</v>
      </c>
      <c r="B53" s="106" t="s">
        <v>160</v>
      </c>
      <c r="C53" s="109">
        <v>1983</v>
      </c>
      <c r="D53" s="109" t="s">
        <v>171</v>
      </c>
      <c r="E53" s="109" t="s">
        <v>128</v>
      </c>
      <c r="F53" s="109"/>
    </row>
    <row r="54" spans="1:6">
      <c r="A54" s="105">
        <v>46</v>
      </c>
      <c r="B54" s="106" t="s">
        <v>102</v>
      </c>
      <c r="C54" s="105">
        <v>1963</v>
      </c>
      <c r="D54" s="105" t="s">
        <v>36</v>
      </c>
      <c r="E54" s="109" t="s">
        <v>135</v>
      </c>
      <c r="F54" s="109"/>
    </row>
    <row r="55" spans="1:6">
      <c r="A55" s="105">
        <v>47</v>
      </c>
      <c r="B55" s="106" t="s">
        <v>103</v>
      </c>
      <c r="C55" s="105">
        <v>1990</v>
      </c>
      <c r="D55" s="105" t="s">
        <v>74</v>
      </c>
      <c r="E55" s="109" t="s">
        <v>133</v>
      </c>
      <c r="F55" s="109"/>
    </row>
    <row r="56" spans="1:6">
      <c r="A56" s="105">
        <v>48</v>
      </c>
      <c r="B56" s="106" t="s">
        <v>104</v>
      </c>
      <c r="C56" s="105">
        <v>1996</v>
      </c>
      <c r="D56" s="105" t="s">
        <v>68</v>
      </c>
      <c r="E56" s="109" t="s">
        <v>133</v>
      </c>
      <c r="F56" s="109"/>
    </row>
    <row r="57" spans="1:6">
      <c r="A57" s="105">
        <v>49</v>
      </c>
      <c r="B57" s="106" t="s">
        <v>105</v>
      </c>
      <c r="C57" s="105">
        <v>2009</v>
      </c>
      <c r="D57" s="105" t="s">
        <v>36</v>
      </c>
      <c r="E57" s="109" t="s">
        <v>135</v>
      </c>
      <c r="F57" s="109"/>
    </row>
    <row r="58" spans="1:6">
      <c r="A58" s="105">
        <v>50</v>
      </c>
      <c r="B58" s="106" t="s">
        <v>106</v>
      </c>
      <c r="C58" s="105">
        <v>1977</v>
      </c>
      <c r="D58" s="105" t="s">
        <v>36</v>
      </c>
      <c r="E58" s="109" t="s">
        <v>128</v>
      </c>
      <c r="F58" s="109"/>
    </row>
    <row r="59" spans="1:6">
      <c r="A59" s="105">
        <v>51</v>
      </c>
      <c r="B59" s="106" t="s">
        <v>107</v>
      </c>
      <c r="C59" s="105">
        <v>2004</v>
      </c>
      <c r="D59" s="105" t="s">
        <v>36</v>
      </c>
      <c r="E59" s="109" t="s">
        <v>135</v>
      </c>
      <c r="F59" s="109"/>
    </row>
    <row r="60" spans="1:6" ht="31.5">
      <c r="A60" s="104" t="s">
        <v>112</v>
      </c>
      <c r="B60" s="105" t="s">
        <v>66</v>
      </c>
      <c r="C60" s="105" t="s">
        <v>67</v>
      </c>
      <c r="D60" s="105" t="s">
        <v>15</v>
      </c>
      <c r="E60" s="108" t="s">
        <v>114</v>
      </c>
      <c r="F60" s="108" t="s">
        <v>115</v>
      </c>
    </row>
    <row r="61" spans="1:6">
      <c r="A61" s="105">
        <v>52</v>
      </c>
      <c r="B61" s="106" t="s">
        <v>161</v>
      </c>
      <c r="D61" s="107" t="s">
        <v>36</v>
      </c>
      <c r="E61" s="107" t="s">
        <v>135</v>
      </c>
      <c r="F61" s="109"/>
    </row>
    <row r="62" spans="1:6">
      <c r="A62" s="105">
        <v>53</v>
      </c>
      <c r="B62" s="106" t="s">
        <v>162</v>
      </c>
      <c r="C62" s="109"/>
      <c r="D62" s="109" t="s">
        <v>70</v>
      </c>
      <c r="E62" s="109" t="s">
        <v>134</v>
      </c>
      <c r="F62" s="109"/>
    </row>
    <row r="63" spans="1:6">
      <c r="A63" s="105">
        <v>54</v>
      </c>
      <c r="B63" s="106" t="s">
        <v>163</v>
      </c>
      <c r="C63" s="109"/>
      <c r="D63" s="109" t="s">
        <v>36</v>
      </c>
      <c r="E63" s="109" t="s">
        <v>135</v>
      </c>
      <c r="F63" s="109"/>
    </row>
    <row r="64" spans="1:6">
      <c r="A64" s="105">
        <v>55</v>
      </c>
      <c r="B64" s="106" t="s">
        <v>164</v>
      </c>
      <c r="C64" s="109">
        <v>1983</v>
      </c>
      <c r="D64" s="109" t="s">
        <v>36</v>
      </c>
      <c r="E64" s="109" t="s">
        <v>135</v>
      </c>
      <c r="F64" s="109"/>
    </row>
    <row r="65" spans="1:6">
      <c r="A65" s="105">
        <v>56</v>
      </c>
      <c r="B65" s="106" t="s">
        <v>165</v>
      </c>
      <c r="C65" s="105">
        <v>1976</v>
      </c>
      <c r="D65" s="105" t="s">
        <v>36</v>
      </c>
      <c r="E65" s="109" t="s">
        <v>135</v>
      </c>
      <c r="F65" s="109"/>
    </row>
    <row r="66" spans="1:6">
      <c r="A66" s="105">
        <v>57</v>
      </c>
      <c r="B66" s="106" t="s">
        <v>166</v>
      </c>
      <c r="C66" s="105">
        <v>2007</v>
      </c>
      <c r="D66" s="105" t="s">
        <v>169</v>
      </c>
      <c r="E66" s="109" t="s">
        <v>135</v>
      </c>
      <c r="F66" s="109"/>
    </row>
    <row r="67" spans="1:6">
      <c r="A67" s="105">
        <v>58</v>
      </c>
      <c r="B67" s="106" t="s">
        <v>167</v>
      </c>
      <c r="C67" s="109">
        <v>1987</v>
      </c>
      <c r="D67" s="109" t="s">
        <v>169</v>
      </c>
      <c r="E67" s="109" t="s">
        <v>135</v>
      </c>
      <c r="F67" s="109"/>
    </row>
    <row r="68" spans="1:6">
      <c r="A68" s="105">
        <v>59</v>
      </c>
      <c r="B68" s="106" t="s">
        <v>108</v>
      </c>
      <c r="C68" s="105">
        <v>1996</v>
      </c>
      <c r="D68" s="105" t="s">
        <v>36</v>
      </c>
      <c r="E68" s="109" t="s">
        <v>128</v>
      </c>
      <c r="F68" s="109"/>
    </row>
    <row r="69" spans="1:6">
      <c r="A69" s="105">
        <v>60</v>
      </c>
      <c r="B69" s="106" t="s">
        <v>109</v>
      </c>
      <c r="C69" s="105">
        <v>2008</v>
      </c>
      <c r="D69" s="105" t="s">
        <v>36</v>
      </c>
      <c r="E69" s="109" t="s">
        <v>135</v>
      </c>
      <c r="F69" s="109"/>
    </row>
    <row r="70" spans="1:6">
      <c r="A70" s="105">
        <v>61</v>
      </c>
      <c r="B70" s="106" t="s">
        <v>168</v>
      </c>
      <c r="C70" s="109"/>
      <c r="D70" s="109" t="s">
        <v>36</v>
      </c>
      <c r="E70" s="109" t="s">
        <v>135</v>
      </c>
      <c r="F70" s="109"/>
    </row>
    <row r="71" spans="1:6">
      <c r="A71" s="105">
        <v>62</v>
      </c>
      <c r="B71" s="106" t="s">
        <v>110</v>
      </c>
      <c r="C71" s="105">
        <v>1999</v>
      </c>
      <c r="D71" s="105" t="s">
        <v>36</v>
      </c>
      <c r="E71" s="109" t="s">
        <v>130</v>
      </c>
      <c r="F71" s="109"/>
    </row>
    <row r="72" spans="1:6">
      <c r="A72" s="105">
        <v>63</v>
      </c>
      <c r="B72" s="106" t="s">
        <v>111</v>
      </c>
      <c r="C72" s="105">
        <v>2000</v>
      </c>
      <c r="D72" s="105" t="s">
        <v>36</v>
      </c>
      <c r="E72" s="109" t="s">
        <v>135</v>
      </c>
      <c r="F72" s="109"/>
    </row>
    <row r="74" spans="1:6" ht="15.75" customHeight="1">
      <c r="A74" s="93" t="s">
        <v>1</v>
      </c>
      <c r="B74" s="93"/>
      <c r="C74" s="143"/>
      <c r="D74" s="201" t="s">
        <v>140</v>
      </c>
      <c r="E74" s="201"/>
    </row>
  </sheetData>
  <mergeCells count="5">
    <mergeCell ref="A1:F1"/>
    <mergeCell ref="E5:F5"/>
    <mergeCell ref="C4:D4"/>
    <mergeCell ref="D74:E74"/>
    <mergeCell ref="A3:F3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="115" zoomScaleSheetLayoutView="115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35" customWidth="1"/>
    <col min="4" max="4" width="3.7109375" style="2" customWidth="1"/>
    <col min="5" max="6" width="10.7109375" style="35" customWidth="1"/>
    <col min="7" max="7" width="3.7109375" style="2" customWidth="1"/>
    <col min="8" max="8" width="10.7109375" style="35" customWidth="1"/>
    <col min="9" max="9" width="10.7109375" style="44" customWidth="1"/>
    <col min="10" max="10" width="3.7109375" style="3" customWidth="1"/>
    <col min="11" max="12" width="10.7109375" style="35" customWidth="1"/>
    <col min="13" max="13" width="3.7109375" style="2" customWidth="1"/>
    <col min="14" max="15" width="10.7109375" style="35" customWidth="1"/>
    <col min="16" max="16384" width="7.140625" style="35"/>
  </cols>
  <sheetData>
    <row r="1" spans="1:29" ht="15.9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9" ht="15.95" customHeight="1">
      <c r="A2" s="228" t="s">
        <v>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29" ht="15.95" customHeight="1">
      <c r="A3" s="228" t="s">
        <v>17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29" s="32" customFormat="1" ht="15.95" customHeight="1">
      <c r="A4" s="229" t="str">
        <f>[1]WS!B1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29" s="32" customFormat="1" ht="15.95" customHeight="1">
      <c r="A5" s="230" t="s">
        <v>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29" ht="15.95" customHeight="1">
      <c r="B6" s="48"/>
      <c r="C6" s="48"/>
      <c r="D6" s="11"/>
      <c r="E6" s="48"/>
      <c r="F6" s="9"/>
      <c r="G6" s="12"/>
      <c r="H6" s="9"/>
      <c r="I6" s="9"/>
      <c r="J6" s="12"/>
      <c r="K6" s="9"/>
      <c r="L6" s="9"/>
      <c r="M6" s="12"/>
      <c r="N6" s="9"/>
      <c r="O6" s="48"/>
    </row>
    <row r="7" spans="1:29" ht="15.95" customHeight="1">
      <c r="B7" s="7" t="s">
        <v>15</v>
      </c>
      <c r="C7" s="200" t="str">
        <f>[1]WS!B2</f>
        <v>Кемерово</v>
      </c>
      <c r="D7" s="200"/>
      <c r="E7" s="200"/>
      <c r="H7" s="32" t="s">
        <v>14</v>
      </c>
      <c r="I7" s="32"/>
      <c r="J7" s="31"/>
      <c r="K7" s="231" t="str">
        <f>[1]WS!B3</f>
        <v>28-30.06.2019</v>
      </c>
      <c r="L7" s="232"/>
      <c r="N7" s="7" t="s">
        <v>13</v>
      </c>
      <c r="O7" s="30" t="str">
        <f>[1]WS!B21</f>
        <v>WSB</v>
      </c>
    </row>
    <row r="8" spans="1:29" s="8" customFormat="1" ht="15.95" customHeight="1">
      <c r="A8" s="2"/>
      <c r="B8" s="35"/>
      <c r="C8" s="35"/>
      <c r="D8" s="2"/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  <c r="P8" s="20"/>
    </row>
    <row r="9" spans="1:29" s="8" customFormat="1" ht="15.95" customHeight="1">
      <c r="A9" s="5">
        <v>1</v>
      </c>
      <c r="B9" s="219" t="str">
        <f>IF(VLOOKUP(A9,[1]WS!$C$21:$D$36,2,FALSE)=0,"X",VLOOKUP(A9,[1]WS!$C$21:$D$36,2,FALSE))</f>
        <v>Кобзева Ольга</v>
      </c>
      <c r="C9" s="220"/>
      <c r="D9" s="15">
        <v>1</v>
      </c>
      <c r="E9" s="212" t="str">
        <f>B9</f>
        <v>Кобзева Ольга</v>
      </c>
      <c r="F9" s="212"/>
      <c r="G9" s="6"/>
      <c r="H9" s="40"/>
      <c r="I9" s="40"/>
      <c r="J9" s="6"/>
      <c r="K9" s="20"/>
      <c r="L9" s="20"/>
    </row>
    <row r="10" spans="1:29" s="8" customFormat="1" ht="15.95" customHeight="1">
      <c r="A10" s="5">
        <v>16</v>
      </c>
      <c r="B10" s="209" t="str">
        <f>IF(VLOOKUP(A10,[1]WS!$C$21:$D$36,2,FALSE)=0,"X",VLOOKUP(A10,[1]WS!$C$21:$D$36,2,FALSE))</f>
        <v>X</v>
      </c>
      <c r="C10" s="210"/>
      <c r="D10" s="18"/>
      <c r="E10" s="211"/>
      <c r="F10" s="218"/>
      <c r="G10" s="15">
        <v>13</v>
      </c>
      <c r="H10" s="212" t="str">
        <f>E9</f>
        <v>Кобзева Ольга</v>
      </c>
      <c r="I10" s="212"/>
      <c r="J10" s="6"/>
      <c r="K10" s="40"/>
      <c r="L10" s="40"/>
    </row>
    <row r="11" spans="1:29" s="8" customFormat="1" ht="15.95" customHeight="1">
      <c r="A11" s="5">
        <v>9</v>
      </c>
      <c r="B11" s="209" t="str">
        <f>IF(VLOOKUP(A11,[1]WS!$C$21:$D$36,2,FALSE)=0,"X",VLOOKUP(A11,[1]WS!$C$21:$D$36,2,FALSE))</f>
        <v>X</v>
      </c>
      <c r="C11" s="210"/>
      <c r="D11" s="15">
        <v>2</v>
      </c>
      <c r="E11" s="212" t="str">
        <f>B12</f>
        <v>X</v>
      </c>
      <c r="F11" s="212"/>
      <c r="G11" s="18"/>
      <c r="H11" s="211"/>
      <c r="I11" s="218"/>
      <c r="J11" s="6"/>
      <c r="K11" s="38"/>
      <c r="L11" s="20"/>
    </row>
    <row r="12" spans="1:29" s="8" customFormat="1" ht="15.95" customHeight="1">
      <c r="A12" s="5">
        <v>8</v>
      </c>
      <c r="B12" s="209" t="str">
        <f>IF(VLOOKUP(A12,[1]WS!$C$21:$D$36,2,FALSE)=0,"X",VLOOKUP(A12,[1]WS!$C$21:$D$36,2,FALSE))</f>
        <v>X</v>
      </c>
      <c r="C12" s="210"/>
      <c r="D12" s="18"/>
      <c r="E12" s="211"/>
      <c r="F12" s="211"/>
      <c r="G12" s="6"/>
      <c r="H12" s="38"/>
      <c r="I12" s="45"/>
      <c r="J12" s="15">
        <v>23</v>
      </c>
      <c r="K12" s="212" t="str">
        <f>H14</f>
        <v>Никитова Ольга</v>
      </c>
      <c r="L12" s="212"/>
    </row>
    <row r="13" spans="1:29" s="8" customFormat="1" ht="15.95" customHeight="1">
      <c r="A13" s="5">
        <v>5</v>
      </c>
      <c r="B13" s="219" t="str">
        <f>IF(VLOOKUP(A13,[1]WS!$C$21:$D$36,2,FALSE)=0,"X",VLOOKUP(A13,[1]WS!$C$21:$D$36,2,FALSE))</f>
        <v>Никитова Ольга</v>
      </c>
      <c r="C13" s="220"/>
      <c r="D13" s="46">
        <v>3</v>
      </c>
      <c r="E13" s="212" t="str">
        <f>B13</f>
        <v>Никитова Ольга</v>
      </c>
      <c r="F13" s="212"/>
      <c r="G13" s="38"/>
      <c r="H13" s="38"/>
      <c r="I13" s="45"/>
      <c r="J13" s="14"/>
      <c r="K13" s="226" t="s">
        <v>27</v>
      </c>
      <c r="L13" s="227"/>
    </row>
    <row r="14" spans="1:29" s="8" customFormat="1" ht="15.95" customHeight="1">
      <c r="A14" s="5">
        <v>12</v>
      </c>
      <c r="B14" s="209" t="str">
        <f>IF(VLOOKUP(A14,[1]WS!$C$21:$D$36,2,FALSE)=0,"X",VLOOKUP(A14,[1]WS!$C$21:$D$36,2,FALSE))</f>
        <v>X</v>
      </c>
      <c r="C14" s="210"/>
      <c r="D14" s="18"/>
      <c r="E14" s="211"/>
      <c r="F14" s="211"/>
      <c r="G14" s="15">
        <v>14</v>
      </c>
      <c r="H14" s="212" t="str">
        <f>E13</f>
        <v>Никитова Ольга</v>
      </c>
      <c r="I14" s="215"/>
      <c r="J14" s="6"/>
      <c r="K14" s="20"/>
      <c r="M14" s="14"/>
      <c r="N14" s="214" t="s">
        <v>12</v>
      </c>
      <c r="O14" s="214"/>
      <c r="T14" s="6"/>
      <c r="U14" s="5"/>
      <c r="V14" s="40"/>
      <c r="W14" s="40"/>
      <c r="X14" s="6"/>
      <c r="Y14" s="38"/>
      <c r="Z14" s="38"/>
      <c r="AA14" s="6"/>
      <c r="AB14" s="20"/>
      <c r="AC14" s="20"/>
    </row>
    <row r="15" spans="1:29" s="8" customFormat="1" ht="15.95" customHeight="1">
      <c r="A15" s="5">
        <v>13</v>
      </c>
      <c r="B15" s="209" t="str">
        <f>IF(VLOOKUP(A15,[1]WS!$C$21:$D$36,2,FALSE)=0,"X",VLOOKUP(A15,[1]WS!$C$21:$D$36,2,FALSE))</f>
        <v>X</v>
      </c>
      <c r="C15" s="210"/>
      <c r="D15" s="15">
        <v>4</v>
      </c>
      <c r="E15" s="212" t="str">
        <f>B16</f>
        <v>Кириллова Валерия</v>
      </c>
      <c r="F15" s="215"/>
      <c r="G15" s="6"/>
      <c r="H15" s="211" t="s">
        <v>52</v>
      </c>
      <c r="I15" s="211"/>
      <c r="J15" s="6"/>
      <c r="K15" s="20"/>
      <c r="L15" s="20"/>
      <c r="M15" s="14"/>
      <c r="N15" s="214"/>
      <c r="O15" s="214"/>
    </row>
    <row r="16" spans="1:29" s="8" customFormat="1" ht="15.95" customHeight="1">
      <c r="A16" s="5">
        <v>4</v>
      </c>
      <c r="B16" s="219" t="str">
        <f>IF(VLOOKUP(A16,[1]WS!$C$21:$D$36,2,FALSE)=0,"X",VLOOKUP(A16,[1]WS!$C$21:$D$36,2,FALSE))</f>
        <v>Кириллова Валерия</v>
      </c>
      <c r="C16" s="220"/>
      <c r="D16" s="18"/>
      <c r="E16" s="211"/>
      <c r="F16" s="211"/>
      <c r="G16" s="6"/>
      <c r="H16" s="38"/>
      <c r="I16" s="38"/>
      <c r="J16" s="6"/>
      <c r="K16" s="20"/>
      <c r="M16" s="15">
        <v>32</v>
      </c>
      <c r="N16" s="212" t="str">
        <f>K12</f>
        <v>Никитова Ольга</v>
      </c>
      <c r="O16" s="212"/>
    </row>
    <row r="17" spans="1:16" s="8" customFormat="1" ht="15.95" customHeight="1">
      <c r="A17" s="5">
        <v>3</v>
      </c>
      <c r="B17" s="219" t="str">
        <f>IF(VLOOKUP(A17,[1]WS!$C$21:$D$36,2,FALSE)=0,"X",VLOOKUP(A17,[1]WS!$C$21:$D$36,2,FALSE))</f>
        <v>Колбина Анастасия</v>
      </c>
      <c r="C17" s="220"/>
      <c r="D17" s="15">
        <v>5</v>
      </c>
      <c r="E17" s="212" t="str">
        <f>B17</f>
        <v>Колбина Анастасия</v>
      </c>
      <c r="F17" s="212"/>
      <c r="G17" s="6"/>
      <c r="H17" s="38"/>
      <c r="I17" s="38"/>
      <c r="J17" s="6"/>
      <c r="K17" s="20"/>
      <c r="L17" s="20"/>
      <c r="M17" s="14"/>
      <c r="N17" s="225" t="s">
        <v>172</v>
      </c>
      <c r="O17" s="225"/>
    </row>
    <row r="18" spans="1:16" s="8" customFormat="1" ht="15.95" customHeight="1">
      <c r="A18" s="5">
        <v>14</v>
      </c>
      <c r="B18" s="209" t="str">
        <f>IF(VLOOKUP(A18,[1]WS!$C$21:$D$36,2,FALSE)=0,"X",VLOOKUP(A18,[1]WS!$C$21:$D$36,2,FALSE))</f>
        <v>X</v>
      </c>
      <c r="C18" s="210"/>
      <c r="D18" s="18"/>
      <c r="E18" s="211"/>
      <c r="F18" s="218"/>
      <c r="G18" s="15">
        <v>15</v>
      </c>
      <c r="H18" s="212" t="str">
        <f>E19</f>
        <v>Иванова Мария</v>
      </c>
      <c r="I18" s="212"/>
      <c r="J18" s="6"/>
      <c r="K18" s="40"/>
      <c r="L18" s="40"/>
      <c r="M18" s="14"/>
      <c r="N18" s="20"/>
    </row>
    <row r="19" spans="1:16" s="8" customFormat="1" ht="15.95" customHeight="1">
      <c r="A19" s="5">
        <v>11</v>
      </c>
      <c r="B19" s="209" t="str">
        <f>IF(VLOOKUP(A19,[1]WS!$C$21:$D$36,2,FALSE)=0,"X",VLOOKUP(A19,[1]WS!$C$21:$D$36,2,FALSE))</f>
        <v>X</v>
      </c>
      <c r="C19" s="210"/>
      <c r="D19" s="15">
        <v>6</v>
      </c>
      <c r="E19" s="212" t="str">
        <f>B20</f>
        <v>Иванова Мария</v>
      </c>
      <c r="F19" s="212"/>
      <c r="G19" s="18"/>
      <c r="H19" s="211" t="s">
        <v>173</v>
      </c>
      <c r="I19" s="218"/>
      <c r="J19" s="6"/>
      <c r="K19" s="38"/>
      <c r="L19" s="20"/>
      <c r="M19" s="14"/>
      <c r="N19" s="20"/>
    </row>
    <row r="20" spans="1:16" s="8" customFormat="1" ht="15.95" customHeight="1">
      <c r="A20" s="5">
        <v>6</v>
      </c>
      <c r="B20" s="219" t="str">
        <f>IF(VLOOKUP(A20,[1]WS!$C$21:$D$36,2,FALSE)=0,"X",VLOOKUP(A20,[1]WS!$C$21:$D$36,2,FALSE))</f>
        <v>Иванова Мария</v>
      </c>
      <c r="C20" s="220"/>
      <c r="D20" s="18"/>
      <c r="E20" s="211"/>
      <c r="F20" s="211"/>
      <c r="G20" s="6"/>
      <c r="H20" s="38"/>
      <c r="I20" s="45"/>
      <c r="J20" s="15">
        <v>24</v>
      </c>
      <c r="K20" s="212" t="str">
        <f>H18</f>
        <v>Иванова Мария</v>
      </c>
      <c r="L20" s="215"/>
      <c r="M20" s="14"/>
      <c r="N20" s="23"/>
    </row>
    <row r="21" spans="1:16" s="8" customFormat="1" ht="15.95" customHeight="1">
      <c r="A21" s="5">
        <v>7</v>
      </c>
      <c r="B21" s="219" t="str">
        <f>IF(VLOOKUP(A21,[1]WS!$C$21:$D$36,2,FALSE)=0,"X",VLOOKUP(A21,[1]WS!$C$21:$D$36,2,FALSE))</f>
        <v>Минаева Анна</v>
      </c>
      <c r="C21" s="220"/>
      <c r="D21" s="15">
        <v>7</v>
      </c>
      <c r="E21" s="212" t="str">
        <f>B21</f>
        <v>Минаева Анна</v>
      </c>
      <c r="F21" s="212"/>
      <c r="G21" s="6"/>
      <c r="H21" s="38"/>
      <c r="I21" s="45"/>
      <c r="J21" s="14"/>
      <c r="K21" s="221" t="s">
        <v>174</v>
      </c>
      <c r="L21" s="221"/>
      <c r="M21" s="6"/>
      <c r="N21" s="22"/>
    </row>
    <row r="22" spans="1:16" s="8" customFormat="1" ht="15.95" customHeight="1">
      <c r="A22" s="5">
        <v>10</v>
      </c>
      <c r="B22" s="209" t="str">
        <f>IF(VLOOKUP(A22,[1]WS!$C$21:$D$36,2,FALSE)=0,"X",VLOOKUP(A22,[1]WS!$C$21:$D$36,2,FALSE))</f>
        <v>X</v>
      </c>
      <c r="C22" s="210"/>
      <c r="D22" s="18"/>
      <c r="E22" s="211"/>
      <c r="F22" s="211"/>
      <c r="G22" s="15">
        <v>16</v>
      </c>
      <c r="H22" s="212" t="str">
        <f>E23</f>
        <v>Вертелецкая Виктория</v>
      </c>
      <c r="I22" s="215"/>
      <c r="J22" s="6"/>
      <c r="K22" s="20"/>
      <c r="M22" s="5"/>
    </row>
    <row r="23" spans="1:16" s="8" customFormat="1" ht="15.95" customHeight="1">
      <c r="A23" s="5">
        <v>15</v>
      </c>
      <c r="B23" s="209" t="str">
        <f>IF(VLOOKUP(A23,[1]WS!$C$21:$D$36,2,FALSE)=0,"X",VLOOKUP(A23,[1]WS!$C$21:$D$36,2,FALSE))</f>
        <v>X</v>
      </c>
      <c r="C23" s="210"/>
      <c r="D23" s="15">
        <v>8</v>
      </c>
      <c r="E23" s="212" t="str">
        <f>B24</f>
        <v>Вертелецкая Виктория</v>
      </c>
      <c r="F23" s="215"/>
      <c r="G23" s="6"/>
      <c r="H23" s="211" t="s">
        <v>175</v>
      </c>
      <c r="I23" s="211"/>
      <c r="J23" s="6"/>
      <c r="K23" s="20"/>
      <c r="L23" s="20"/>
      <c r="M23" s="6"/>
    </row>
    <row r="24" spans="1:16" s="8" customFormat="1" ht="15.95" customHeight="1">
      <c r="A24" s="5">
        <v>2</v>
      </c>
      <c r="B24" s="219" t="str">
        <f>IF(VLOOKUP(A24,[1]WS!$C$21:$D$36,2,FALSE)=0,"X",VLOOKUP(A24,[1]WS!$C$21:$D$36,2,FALSE))</f>
        <v>Вертелецкая Виктория</v>
      </c>
      <c r="C24" s="220"/>
      <c r="D24" s="18"/>
      <c r="E24" s="211"/>
      <c r="F24" s="211"/>
      <c r="G24" s="6"/>
      <c r="H24" s="20"/>
      <c r="I24" s="20"/>
    </row>
    <row r="25" spans="1:16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23" t="str">
        <f>IF(K12=H10,H14,H10)</f>
        <v>Кобзева Ольга</v>
      </c>
      <c r="I25" s="224"/>
      <c r="J25" s="15">
        <v>31</v>
      </c>
      <c r="K25" s="212" t="str">
        <f>H25</f>
        <v>Кобзева Ольга</v>
      </c>
      <c r="L25" s="212"/>
      <c r="M25" s="213" t="s">
        <v>9</v>
      </c>
      <c r="N25" s="213"/>
    </row>
    <row r="26" spans="1:16" s="8" customFormat="1" ht="15.95" customHeight="1">
      <c r="A26" s="5"/>
      <c r="B26" s="20"/>
      <c r="C26" s="40"/>
      <c r="D26" s="6"/>
      <c r="E26" s="38"/>
      <c r="F26" s="38"/>
      <c r="G26" s="5">
        <v>-24</v>
      </c>
      <c r="H26" s="223" t="str">
        <f>IF(K20=H18,H22,H18)</f>
        <v>Вертелецкая Виктория</v>
      </c>
      <c r="I26" s="224"/>
      <c r="J26" s="18"/>
      <c r="K26" s="225" t="s">
        <v>176</v>
      </c>
      <c r="L26" s="225"/>
      <c r="M26" s="213"/>
      <c r="N26" s="213"/>
    </row>
    <row r="27" spans="1:16" s="8" customFormat="1" ht="15.95" customHeight="1">
      <c r="A27" s="5"/>
      <c r="B27" s="2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16" s="8" customFormat="1" ht="15.95" customHeight="1">
      <c r="A28" s="5">
        <v>-13</v>
      </c>
      <c r="B28" s="209" t="str">
        <f>IF(H10=E9,E11,E9)</f>
        <v>X</v>
      </c>
      <c r="C28" s="210"/>
      <c r="D28" s="15">
        <v>21</v>
      </c>
      <c r="E28" s="207" t="str">
        <f>B29</f>
        <v>Кириллова Валерия</v>
      </c>
      <c r="F28" s="207"/>
      <c r="G28" s="6"/>
      <c r="H28" s="20"/>
      <c r="I28" s="20"/>
      <c r="J28" s="20"/>
      <c r="K28" s="40"/>
      <c r="L28" s="40"/>
      <c r="M28" s="6"/>
      <c r="N28" s="37"/>
      <c r="O28" s="37"/>
    </row>
    <row r="29" spans="1:16" s="8" customFormat="1" ht="15.95" customHeight="1">
      <c r="A29" s="5">
        <v>-14</v>
      </c>
      <c r="B29" s="219" t="str">
        <f>IF(H14=E13,E15,E13)</f>
        <v>Кириллова Валерия</v>
      </c>
      <c r="C29" s="220"/>
      <c r="D29" s="18"/>
      <c r="E29" s="211"/>
      <c r="F29" s="218"/>
      <c r="G29" s="15">
        <v>30</v>
      </c>
      <c r="H29" s="215" t="str">
        <f>E30</f>
        <v>Колбина Анастасия</v>
      </c>
      <c r="I29" s="217"/>
      <c r="J29" s="214" t="s">
        <v>8</v>
      </c>
      <c r="K29" s="214"/>
      <c r="L29" s="40"/>
      <c r="M29" s="6"/>
      <c r="N29" s="37"/>
      <c r="O29" s="37"/>
    </row>
    <row r="30" spans="1:16" s="8" customFormat="1" ht="15.95" customHeight="1">
      <c r="A30" s="5">
        <v>-15</v>
      </c>
      <c r="B30" s="219" t="str">
        <f>IF(H18=E17,E19,E17)</f>
        <v>Колбина Анастасия</v>
      </c>
      <c r="C30" s="220"/>
      <c r="D30" s="15">
        <v>22</v>
      </c>
      <c r="E30" s="215" t="str">
        <f>B30</f>
        <v>Колбина Анастасия</v>
      </c>
      <c r="F30" s="217"/>
      <c r="G30" s="14"/>
      <c r="H30" s="222" t="s">
        <v>177</v>
      </c>
      <c r="I30" s="222"/>
      <c r="J30" s="214"/>
      <c r="K30" s="214"/>
      <c r="L30" s="40"/>
      <c r="M30" s="6"/>
      <c r="N30" s="37"/>
      <c r="O30" s="37"/>
    </row>
    <row r="31" spans="1:16" s="8" customFormat="1" ht="15.95" customHeight="1">
      <c r="A31" s="5">
        <v>-16</v>
      </c>
      <c r="B31" s="219" t="str">
        <f>IF(H22=E21,E23,E21)</f>
        <v>Минаева Анна</v>
      </c>
      <c r="C31" s="220"/>
      <c r="D31" s="18"/>
      <c r="E31" s="221" t="s">
        <v>178</v>
      </c>
      <c r="F31" s="221"/>
      <c r="G31" s="6"/>
      <c r="H31" s="40"/>
      <c r="I31" s="40"/>
      <c r="J31" s="20"/>
      <c r="K31" s="40"/>
      <c r="L31" s="40"/>
      <c r="M31" s="6"/>
      <c r="N31" s="37"/>
      <c r="O31" s="37"/>
    </row>
    <row r="32" spans="1:16" s="8" customFormat="1" ht="15.95" customHeight="1">
      <c r="E32" s="39"/>
      <c r="F32" s="39"/>
      <c r="K32" s="40"/>
      <c r="L32" s="40"/>
      <c r="M32" s="6"/>
      <c r="N32" s="37"/>
      <c r="O32" s="37"/>
      <c r="P32" s="20"/>
    </row>
    <row r="33" spans="1:32" s="8" customFormat="1" ht="15.95" customHeight="1">
      <c r="A33" s="6">
        <v>-21</v>
      </c>
      <c r="B33" s="209" t="str">
        <f>IF(E28=B28,B29,B28)</f>
        <v>X</v>
      </c>
      <c r="C33" s="210"/>
      <c r="D33" s="21">
        <v>29</v>
      </c>
      <c r="E33" s="212" t="str">
        <f>B34</f>
        <v>Минаева Анна</v>
      </c>
      <c r="F33" s="212"/>
      <c r="G33" s="213" t="s">
        <v>7</v>
      </c>
      <c r="H33" s="213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19" t="str">
        <f>IF(E30=B30,B31,B30)</f>
        <v>Минаева Анна</v>
      </c>
      <c r="C34" s="220"/>
      <c r="D34" s="18"/>
      <c r="E34" s="211"/>
      <c r="F34" s="211"/>
      <c r="G34" s="213"/>
      <c r="H34" s="213"/>
      <c r="K34" s="40"/>
      <c r="L34" s="40"/>
      <c r="M34" s="6"/>
      <c r="N34" s="37"/>
      <c r="O34" s="37"/>
    </row>
    <row r="35" spans="1:32" s="8" customFormat="1" ht="15.95" customHeight="1">
      <c r="A35" s="5"/>
      <c r="B35" s="20"/>
      <c r="C35" s="4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  <c r="AB35" s="20"/>
      <c r="AC35" s="6"/>
      <c r="AD35" s="20"/>
      <c r="AE35" s="19"/>
      <c r="AF35" s="19"/>
    </row>
    <row r="36" spans="1:32" s="8" customFormat="1" ht="15.95" customHeight="1">
      <c r="A36" s="5">
        <v>-1</v>
      </c>
      <c r="B36" s="209" t="str">
        <f>IF(E9=B9,B10,B9)</f>
        <v>X</v>
      </c>
      <c r="C36" s="210"/>
      <c r="D36" s="6">
        <v>9</v>
      </c>
      <c r="E36" s="212" t="str">
        <f>B37</f>
        <v>X</v>
      </c>
      <c r="F36" s="212"/>
      <c r="G36" s="5"/>
      <c r="J36" s="5"/>
      <c r="M36" s="5"/>
      <c r="AC36" s="5"/>
    </row>
    <row r="37" spans="1:32" s="8" customFormat="1" ht="15.95" customHeight="1">
      <c r="A37" s="5">
        <v>-2</v>
      </c>
      <c r="B37" s="209" t="str">
        <f>IF(E11=B11,B12,B11)</f>
        <v>X</v>
      </c>
      <c r="C37" s="210"/>
      <c r="D37" s="18"/>
      <c r="E37" s="211"/>
      <c r="F37" s="218"/>
      <c r="G37" s="15">
        <v>19</v>
      </c>
      <c r="H37" s="212" t="str">
        <f>E36</f>
        <v>X</v>
      </c>
      <c r="I37" s="212"/>
      <c r="J37" s="6"/>
      <c r="K37" s="40"/>
      <c r="L37" s="40"/>
      <c r="M37" s="6"/>
      <c r="N37" s="20"/>
      <c r="AC37" s="5"/>
    </row>
    <row r="38" spans="1:32" s="8" customFormat="1" ht="15.95" customHeight="1">
      <c r="A38" s="5">
        <v>-3</v>
      </c>
      <c r="B38" s="209" t="str">
        <f>IF(E13=B13,B14,B13)</f>
        <v>X</v>
      </c>
      <c r="C38" s="210"/>
      <c r="D38" s="15">
        <v>10</v>
      </c>
      <c r="E38" s="215" t="str">
        <f>B39</f>
        <v>X</v>
      </c>
      <c r="F38" s="217"/>
      <c r="G38" s="47"/>
      <c r="H38" s="211"/>
      <c r="I38" s="218"/>
      <c r="J38" s="6"/>
      <c r="K38" s="38"/>
      <c r="L38" s="20"/>
      <c r="M38" s="6"/>
      <c r="N38" s="20"/>
      <c r="AC38" s="5"/>
    </row>
    <row r="39" spans="1:32" s="8" customFormat="1" ht="15.95" customHeight="1">
      <c r="A39" s="5">
        <v>-4</v>
      </c>
      <c r="B39" s="209" t="str">
        <f>IF(E15=B15,B16,B15)</f>
        <v>X</v>
      </c>
      <c r="C39" s="210"/>
      <c r="D39" s="18"/>
      <c r="E39" s="211"/>
      <c r="F39" s="211"/>
      <c r="G39" s="6"/>
      <c r="H39" s="20"/>
      <c r="I39" s="36"/>
      <c r="J39" s="15">
        <v>28</v>
      </c>
      <c r="K39" s="212" t="str">
        <f>H37</f>
        <v>X</v>
      </c>
      <c r="L39" s="212"/>
      <c r="M39" s="214" t="s">
        <v>6</v>
      </c>
      <c r="N39" s="214"/>
      <c r="AC39" s="5"/>
    </row>
    <row r="40" spans="1:32" s="8" customFormat="1" ht="15.95" customHeight="1">
      <c r="A40" s="5">
        <v>-5</v>
      </c>
      <c r="B40" s="209" t="str">
        <f>IF(E17=B17,B18,B17)</f>
        <v>X</v>
      </c>
      <c r="C40" s="210"/>
      <c r="D40" s="15">
        <v>11</v>
      </c>
      <c r="E40" s="212" t="str">
        <f>B41</f>
        <v>X</v>
      </c>
      <c r="F40" s="212"/>
      <c r="G40" s="6"/>
      <c r="H40" s="20"/>
      <c r="I40" s="36"/>
      <c r="J40" s="14"/>
      <c r="K40" s="211"/>
      <c r="L40" s="211"/>
      <c r="M40" s="214"/>
      <c r="N40" s="214"/>
      <c r="AC40" s="5"/>
    </row>
    <row r="41" spans="1:32" s="13" customFormat="1" ht="15.95" customHeight="1">
      <c r="A41" s="5">
        <v>-6</v>
      </c>
      <c r="B41" s="209" t="str">
        <f>IF(E19=B19,B20,B19)</f>
        <v>X</v>
      </c>
      <c r="C41" s="210"/>
      <c r="D41" s="18"/>
      <c r="E41" s="211"/>
      <c r="F41" s="211"/>
      <c r="G41" s="15">
        <v>20</v>
      </c>
      <c r="H41" s="212" t="str">
        <f>E40</f>
        <v>X</v>
      </c>
      <c r="I41" s="215"/>
      <c r="J41" s="6"/>
      <c r="K41" s="20"/>
      <c r="L41" s="8"/>
      <c r="M41" s="5"/>
      <c r="N41" s="8"/>
      <c r="O41" s="8"/>
    </row>
    <row r="42" spans="1:32" s="13" customFormat="1" ht="15.95" customHeight="1">
      <c r="A42" s="5">
        <v>-7</v>
      </c>
      <c r="B42" s="209" t="str">
        <f>IF(E21=B21,B22,B21)</f>
        <v>X</v>
      </c>
      <c r="C42" s="210"/>
      <c r="D42" s="15">
        <v>12</v>
      </c>
      <c r="E42" s="215" t="str">
        <f>B42</f>
        <v>X</v>
      </c>
      <c r="F42" s="217"/>
      <c r="G42" s="6"/>
      <c r="H42" s="211"/>
      <c r="I42" s="211"/>
      <c r="J42" s="6"/>
      <c r="K42" s="20"/>
      <c r="L42" s="20"/>
      <c r="M42" s="6"/>
      <c r="N42" s="20"/>
      <c r="O42" s="8"/>
    </row>
    <row r="43" spans="1:32" s="13" customFormat="1" ht="15.95" customHeight="1">
      <c r="A43" s="5">
        <v>-8</v>
      </c>
      <c r="B43" s="209" t="str">
        <f>IF(E23=B23,B24,B23)</f>
        <v>X</v>
      </c>
      <c r="C43" s="210"/>
      <c r="D43" s="47"/>
      <c r="E43" s="211"/>
      <c r="F43" s="211"/>
      <c r="G43" s="6"/>
      <c r="H43" s="20"/>
      <c r="I43" s="20"/>
      <c r="J43" s="8"/>
      <c r="K43" s="8"/>
      <c r="L43" s="8"/>
      <c r="M43" s="8"/>
      <c r="N43" s="8"/>
      <c r="O43" s="8"/>
    </row>
    <row r="44" spans="1:32" s="13" customFormat="1" ht="15.95" customHeight="1">
      <c r="A44" s="8"/>
      <c r="B44" s="39"/>
      <c r="C44" s="39"/>
      <c r="D44" s="8"/>
      <c r="E44" s="39"/>
      <c r="F44" s="39"/>
      <c r="G44" s="8"/>
      <c r="H44" s="8"/>
      <c r="I44" s="8"/>
      <c r="J44" s="8"/>
      <c r="K44" s="8"/>
      <c r="L44" s="8"/>
      <c r="M44" s="8"/>
      <c r="N44" s="8"/>
      <c r="O44" s="8"/>
    </row>
    <row r="45" spans="1:32" s="13" customFormat="1" ht="15.95" customHeight="1">
      <c r="A45" s="6">
        <v>-19</v>
      </c>
      <c r="B45" s="209" t="str">
        <f>IF(H37=E36,E38,E36)</f>
        <v>X</v>
      </c>
      <c r="C45" s="210"/>
      <c r="D45" s="14">
        <v>27</v>
      </c>
      <c r="E45" s="212" t="str">
        <f>B45</f>
        <v>X</v>
      </c>
      <c r="F45" s="212"/>
      <c r="G45" s="213" t="s">
        <v>5</v>
      </c>
      <c r="H45" s="213"/>
      <c r="I45" s="8"/>
      <c r="J45" s="8"/>
      <c r="K45" s="8"/>
      <c r="L45" s="8"/>
      <c r="M45" s="8"/>
      <c r="N45" s="8"/>
      <c r="O45" s="37"/>
    </row>
    <row r="46" spans="1:32" s="13" customFormat="1" ht="15.95" customHeight="1">
      <c r="A46" s="6">
        <v>-20</v>
      </c>
      <c r="B46" s="209" t="str">
        <f>IF(H41=E40,E42,E40)</f>
        <v>X</v>
      </c>
      <c r="C46" s="210"/>
      <c r="D46" s="18"/>
      <c r="E46" s="216"/>
      <c r="F46" s="216"/>
      <c r="G46" s="213"/>
      <c r="H46" s="213"/>
      <c r="I46" s="8"/>
      <c r="J46" s="8"/>
      <c r="K46" s="8"/>
      <c r="L46" s="8"/>
      <c r="M46" s="8"/>
      <c r="N46" s="8"/>
      <c r="O46" s="8"/>
    </row>
    <row r="47" spans="1:32" s="13" customFormat="1" ht="15.95" customHeight="1">
      <c r="A47" s="5"/>
      <c r="B47" s="38"/>
      <c r="C47" s="38"/>
      <c r="D47" s="6"/>
      <c r="E47" s="38"/>
      <c r="F47" s="38"/>
      <c r="G47" s="6"/>
      <c r="H47" s="40"/>
      <c r="I47" s="40"/>
      <c r="J47" s="6"/>
      <c r="K47" s="37"/>
      <c r="L47" s="37"/>
      <c r="M47" s="16"/>
      <c r="N47" s="8"/>
      <c r="O47" s="8"/>
    </row>
    <row r="48" spans="1:32" s="13" customFormat="1" ht="15.95" customHeight="1">
      <c r="A48" s="5">
        <v>-9</v>
      </c>
      <c r="B48" s="209" t="str">
        <f>IF(E36=B36,B37,B36)</f>
        <v>X</v>
      </c>
      <c r="C48" s="210"/>
      <c r="D48" s="21">
        <v>17</v>
      </c>
      <c r="E48" s="212" t="str">
        <f>B49</f>
        <v>X</v>
      </c>
      <c r="F48" s="212"/>
      <c r="G48" s="6"/>
      <c r="H48" s="40"/>
      <c r="I48" s="40"/>
      <c r="J48" s="6"/>
    </row>
    <row r="49" spans="1:21" s="8" customFormat="1" ht="15.95" customHeight="1">
      <c r="A49" s="5">
        <v>-10</v>
      </c>
      <c r="B49" s="209" t="str">
        <f>IF(E38=B38,B39,B38)</f>
        <v>X</v>
      </c>
      <c r="C49" s="210"/>
      <c r="D49" s="47"/>
      <c r="E49" s="211"/>
      <c r="F49" s="211"/>
      <c r="G49" s="15">
        <v>26</v>
      </c>
      <c r="H49" s="212" t="str">
        <f>E48</f>
        <v>X</v>
      </c>
      <c r="I49" s="212"/>
      <c r="J49" s="214" t="s">
        <v>3</v>
      </c>
      <c r="K49" s="214"/>
      <c r="L49" s="13"/>
      <c r="M49" s="13"/>
      <c r="N49" s="13"/>
      <c r="O49" s="13"/>
    </row>
    <row r="50" spans="1:21" s="8" customFormat="1" ht="15.95" customHeight="1">
      <c r="A50" s="5">
        <v>-11</v>
      </c>
      <c r="B50" s="209" t="str">
        <f>IF(E40=B40,B41,B40)</f>
        <v>X</v>
      </c>
      <c r="C50" s="210"/>
      <c r="D50" s="21">
        <v>18</v>
      </c>
      <c r="E50" s="212" t="str">
        <f>B50</f>
        <v>X</v>
      </c>
      <c r="F50" s="215"/>
      <c r="G50" s="6"/>
      <c r="H50" s="211"/>
      <c r="I50" s="211"/>
      <c r="J50" s="214"/>
      <c r="K50" s="214"/>
      <c r="L50" s="13"/>
      <c r="M50" s="13"/>
      <c r="N50" s="13"/>
      <c r="O50" s="13"/>
    </row>
    <row r="51" spans="1:21" s="8" customFormat="1" ht="15.95" customHeight="1">
      <c r="A51" s="5">
        <v>-12</v>
      </c>
      <c r="B51" s="209" t="str">
        <f>IF(E42=B42,B43,B42)</f>
        <v>X</v>
      </c>
      <c r="C51" s="210"/>
      <c r="D51" s="47"/>
      <c r="E51" s="211"/>
      <c r="F51" s="211"/>
      <c r="G51" s="6"/>
      <c r="H51" s="20"/>
      <c r="I51" s="20"/>
      <c r="J51" s="20"/>
      <c r="K51" s="13"/>
      <c r="L51" s="13"/>
      <c r="M51" s="13"/>
      <c r="N51" s="13"/>
      <c r="O51" s="13"/>
    </row>
    <row r="52" spans="1:21" s="8" customFormat="1" ht="15.95" customHeight="1">
      <c r="B52" s="39"/>
      <c r="C52" s="39"/>
      <c r="E52" s="39"/>
      <c r="F52" s="39"/>
      <c r="K52" s="13"/>
      <c r="L52" s="13"/>
      <c r="M52" s="13"/>
      <c r="N52" s="13"/>
      <c r="O52" s="13"/>
    </row>
    <row r="53" spans="1:21" s="8" customFormat="1" ht="15.95" customHeight="1">
      <c r="A53" s="6">
        <v>-17</v>
      </c>
      <c r="B53" s="209" t="str">
        <f>IF(E48=B48,B49,B48)</f>
        <v>X</v>
      </c>
      <c r="C53" s="210"/>
      <c r="D53" s="14">
        <v>25</v>
      </c>
      <c r="E53" s="212" t="str">
        <f>B53</f>
        <v>X</v>
      </c>
      <c r="F53" s="212"/>
      <c r="G53" s="213" t="s">
        <v>2</v>
      </c>
      <c r="H53" s="213"/>
      <c r="K53" s="13"/>
      <c r="L53" s="13"/>
      <c r="M53" s="13"/>
      <c r="N53" s="13"/>
      <c r="O53" s="13"/>
    </row>
    <row r="54" spans="1:21" s="8" customFormat="1" ht="15.95" customHeight="1">
      <c r="A54" s="6">
        <v>-18</v>
      </c>
      <c r="B54" s="209" t="str">
        <f>IF(E50=B50,B51,B50)</f>
        <v>X</v>
      </c>
      <c r="C54" s="210"/>
      <c r="D54" s="47"/>
      <c r="E54" s="211"/>
      <c r="F54" s="211"/>
      <c r="G54" s="213"/>
      <c r="H54" s="213"/>
      <c r="K54" s="13"/>
      <c r="L54" s="13"/>
      <c r="M54" s="13"/>
      <c r="N54" s="13"/>
      <c r="O54" s="13"/>
    </row>
    <row r="55" spans="1:21" s="8" customFormat="1" ht="15.9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21" s="8" customFormat="1" ht="15.95" customHeight="1">
      <c r="A56" s="11"/>
      <c r="H56" s="206"/>
      <c r="I56" s="206"/>
      <c r="J56" s="6"/>
      <c r="K56" s="207"/>
      <c r="L56" s="207"/>
      <c r="M56" s="12"/>
      <c r="N56" s="206"/>
      <c r="O56" s="206"/>
    </row>
    <row r="57" spans="1:21" s="8" customFormat="1" ht="15.95" customHeight="1">
      <c r="A57" s="11"/>
      <c r="B57" s="10"/>
      <c r="C57" s="208" t="s">
        <v>1</v>
      </c>
      <c r="D57" s="208"/>
      <c r="E57" s="208"/>
      <c r="G57" s="41"/>
      <c r="H57" s="41"/>
      <c r="I57" s="42"/>
      <c r="J57" s="43" t="str">
        <f>[1]WS!D37</f>
        <v>С.А. Ратников</v>
      </c>
      <c r="K57" s="9"/>
      <c r="L57" s="9"/>
      <c r="M57" s="3"/>
    </row>
    <row r="58" spans="1:21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21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[1]WS!D38</f>
        <v>Е.Н. Жуков</v>
      </c>
      <c r="M59" s="5"/>
    </row>
    <row r="60" spans="1:21" s="8" customFormat="1" ht="15.95" customHeight="1">
      <c r="A60" s="5"/>
      <c r="D60" s="5"/>
      <c r="G60" s="5"/>
      <c r="I60" s="20"/>
      <c r="J60" s="6"/>
      <c r="M60" s="5"/>
    </row>
    <row r="61" spans="1:21" s="8" customFormat="1" ht="11.25" customHeight="1">
      <c r="A61" s="5"/>
      <c r="D61" s="5"/>
      <c r="G61" s="5"/>
      <c r="I61" s="20"/>
      <c r="J61" s="6"/>
      <c r="M61" s="5"/>
    </row>
    <row r="62" spans="1:21" s="8" customFormat="1" ht="11.25" customHeight="1">
      <c r="A62" s="5"/>
      <c r="M62" s="5"/>
    </row>
    <row r="63" spans="1:21" s="8" customFormat="1" ht="11.25" customHeight="1">
      <c r="A63" s="5"/>
      <c r="M63" s="5"/>
      <c r="P63" s="7"/>
      <c r="Q63" s="7"/>
      <c r="R63" s="7"/>
      <c r="S63" s="7"/>
      <c r="T63" s="7"/>
      <c r="U63" s="7"/>
    </row>
    <row r="64" spans="1:21" s="8" customFormat="1" ht="11.25" customHeight="1">
      <c r="A64" s="5"/>
      <c r="M64" s="5"/>
      <c r="P64" s="7"/>
      <c r="Q64" s="7"/>
      <c r="R64" s="7"/>
      <c r="S64" s="7"/>
      <c r="T64" s="7"/>
      <c r="U64" s="7"/>
    </row>
    <row r="65" spans="1:21" s="8" customFormat="1" ht="11.25" customHeight="1">
      <c r="A65" s="5"/>
      <c r="D65" s="5"/>
      <c r="G65" s="5"/>
      <c r="I65" s="20"/>
      <c r="J65" s="6"/>
      <c r="M65" s="5"/>
      <c r="P65" s="7"/>
      <c r="Q65" s="7"/>
      <c r="R65" s="7"/>
      <c r="S65" s="7"/>
      <c r="T65" s="7"/>
      <c r="U65" s="7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</row>
    <row r="71" spans="1:21" s="8" customFormat="1" ht="11.25" customHeight="1">
      <c r="A71" s="5"/>
      <c r="D71" s="5"/>
      <c r="G71" s="5"/>
      <c r="I71" s="20"/>
      <c r="J71" s="6"/>
      <c r="M71" s="5"/>
    </row>
    <row r="72" spans="1:21" s="8" customFormat="1" ht="11.25" customHeight="1">
      <c r="A72" s="5"/>
      <c r="D72" s="5"/>
      <c r="G72" s="5"/>
      <c r="I72" s="20"/>
      <c r="J72" s="6"/>
      <c r="M72" s="5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ht="11.25" customHeight="1">
      <c r="A278" s="5"/>
      <c r="B278" s="8"/>
      <c r="C278" s="8"/>
      <c r="D278" s="5"/>
      <c r="E278" s="8"/>
      <c r="F278" s="8"/>
      <c r="G278" s="5"/>
      <c r="H278" s="8"/>
      <c r="I278" s="20"/>
      <c r="J278" s="6"/>
      <c r="K278" s="8"/>
      <c r="L278" s="8"/>
      <c r="M278" s="5"/>
      <c r="N278" s="8"/>
      <c r="O278" s="8"/>
      <c r="P278" s="8"/>
      <c r="Q278" s="8"/>
      <c r="R278" s="8"/>
      <c r="S278" s="8"/>
      <c r="T278" s="8"/>
      <c r="U278" s="8"/>
    </row>
    <row r="279" spans="1:21" ht="11.25" customHeight="1">
      <c r="A279" s="5"/>
      <c r="B279" s="8"/>
      <c r="C279" s="8"/>
      <c r="D279" s="5"/>
      <c r="E279" s="8"/>
      <c r="F279" s="8"/>
      <c r="G279" s="5"/>
      <c r="H279" s="8"/>
      <c r="I279" s="20"/>
      <c r="J279" s="6"/>
      <c r="K279" s="8"/>
      <c r="L279" s="8"/>
      <c r="M279" s="5"/>
      <c r="N279" s="8"/>
      <c r="O279" s="8"/>
      <c r="P279" s="8"/>
      <c r="Q279" s="8"/>
      <c r="R279" s="8"/>
      <c r="S279" s="8"/>
      <c r="T279" s="8"/>
      <c r="U279" s="8"/>
    </row>
    <row r="280" spans="1:21" ht="11.25" customHeight="1">
      <c r="A280" s="5"/>
      <c r="B280" s="8"/>
      <c r="C280" s="8"/>
      <c r="D280" s="5"/>
      <c r="E280" s="8"/>
      <c r="F280" s="8"/>
      <c r="G280" s="5"/>
      <c r="H280" s="8"/>
      <c r="I280" s="20"/>
      <c r="J280" s="6"/>
      <c r="K280" s="8"/>
      <c r="L280" s="8"/>
      <c r="M280" s="5"/>
      <c r="N280" s="8"/>
      <c r="O280" s="8"/>
      <c r="P280" s="8"/>
      <c r="Q280" s="8"/>
      <c r="R280" s="8"/>
      <c r="S280" s="8"/>
      <c r="T280" s="8"/>
      <c r="U280" s="8"/>
    </row>
    <row r="281" spans="1:21" ht="11.25" customHeight="1">
      <c r="A281" s="5"/>
      <c r="B281" s="8"/>
      <c r="C281" s="8"/>
      <c r="D281" s="5"/>
      <c r="E281" s="8"/>
      <c r="F281" s="8"/>
      <c r="G281" s="5"/>
      <c r="H281" s="8"/>
      <c r="I281" s="20"/>
      <c r="J281" s="6"/>
      <c r="K281" s="8"/>
      <c r="L281" s="8"/>
      <c r="M281" s="5"/>
      <c r="N281" s="8"/>
      <c r="O281" s="8"/>
      <c r="P281" s="8"/>
      <c r="Q281" s="8"/>
      <c r="R281" s="8"/>
      <c r="S281" s="8"/>
      <c r="T281" s="8"/>
      <c r="U281" s="8"/>
    </row>
    <row r="282" spans="1:21" ht="11.25" customHeight="1">
      <c r="A282" s="5"/>
      <c r="B282" s="8"/>
      <c r="C282" s="8"/>
      <c r="D282" s="5"/>
      <c r="E282" s="8"/>
      <c r="F282" s="8"/>
      <c r="G282" s="5"/>
      <c r="H282" s="8"/>
      <c r="I282" s="20"/>
      <c r="J282" s="6"/>
      <c r="K282" s="8"/>
      <c r="L282" s="8"/>
      <c r="M282" s="5"/>
      <c r="N282" s="8"/>
      <c r="O282" s="8"/>
      <c r="P282" s="8"/>
      <c r="Q282" s="8"/>
      <c r="R282" s="8"/>
      <c r="S282" s="8"/>
      <c r="T282" s="8"/>
      <c r="U282" s="8"/>
    </row>
    <row r="283" spans="1:21" ht="11.25" customHeight="1">
      <c r="A283" s="5"/>
      <c r="B283" s="8"/>
      <c r="C283" s="8"/>
      <c r="D283" s="5"/>
      <c r="E283" s="8"/>
      <c r="F283" s="8"/>
      <c r="G283" s="5"/>
      <c r="H283" s="8"/>
      <c r="I283" s="20"/>
      <c r="J283" s="6"/>
      <c r="K283" s="8"/>
      <c r="L283" s="8"/>
      <c r="M283" s="5"/>
      <c r="N283" s="8"/>
      <c r="O283" s="8"/>
      <c r="P283" s="8"/>
      <c r="Q283" s="8"/>
      <c r="R283" s="8"/>
      <c r="S283" s="8"/>
      <c r="T283" s="8"/>
      <c r="U283" s="8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0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</row>
    <row r="300" spans="1:21" ht="11.25" customHeight="1">
      <c r="A300" s="35"/>
      <c r="D300" s="35"/>
      <c r="G300" s="35"/>
      <c r="I300" s="35"/>
      <c r="J300" s="35"/>
      <c r="M300" s="35"/>
    </row>
    <row r="301" spans="1:21" ht="11.25" customHeight="1">
      <c r="A301" s="35"/>
      <c r="D301" s="35"/>
      <c r="G301" s="35"/>
      <c r="I301" s="35"/>
      <c r="J301" s="35"/>
      <c r="M301" s="35"/>
    </row>
    <row r="302" spans="1:21" ht="11.25" customHeight="1">
      <c r="A302" s="35"/>
      <c r="D302" s="35"/>
      <c r="G302" s="35"/>
      <c r="I302" s="35"/>
      <c r="J302" s="35"/>
      <c r="M302" s="35"/>
    </row>
    <row r="303" spans="1:21" ht="11.25" customHeight="1">
      <c r="A303" s="35"/>
      <c r="D303" s="35"/>
      <c r="G303" s="35"/>
      <c r="I303" s="35"/>
      <c r="J303" s="35"/>
      <c r="M303" s="35"/>
    </row>
    <row r="304" spans="1:21" ht="11.25" customHeight="1">
      <c r="A304" s="35"/>
      <c r="D304" s="35"/>
      <c r="G304" s="35"/>
      <c r="I304" s="35"/>
      <c r="J304" s="35"/>
      <c r="M304" s="35"/>
    </row>
    <row r="305" spans="1:13" ht="11.25" customHeight="1">
      <c r="A305" s="35"/>
      <c r="D305" s="35"/>
      <c r="G305" s="35"/>
      <c r="I305" s="35"/>
      <c r="J305" s="35"/>
      <c r="M305" s="35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="115" zoomScaleSheetLayoutView="115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35" customWidth="1"/>
    <col min="4" max="4" width="3.7109375" style="2" customWidth="1"/>
    <col min="5" max="6" width="10.7109375" style="35" customWidth="1"/>
    <col min="7" max="7" width="3.7109375" style="2" customWidth="1"/>
    <col min="8" max="8" width="10.7109375" style="35" customWidth="1"/>
    <col min="9" max="9" width="10.7109375" style="44" customWidth="1"/>
    <col min="10" max="10" width="3.7109375" style="3" customWidth="1"/>
    <col min="11" max="12" width="10.7109375" style="35" customWidth="1"/>
    <col min="13" max="13" width="3.7109375" style="2" customWidth="1"/>
    <col min="14" max="15" width="10.7109375" style="35" customWidth="1"/>
    <col min="16" max="16384" width="7.140625" style="35"/>
  </cols>
  <sheetData>
    <row r="1" spans="1:18" ht="15.9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8" ht="15.95" customHeight="1">
      <c r="A2" s="228" t="s">
        <v>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8" ht="15.95" customHeight="1">
      <c r="A3" s="228" t="s">
        <v>17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8" s="32" customFormat="1" ht="15.95" customHeight="1">
      <c r="A4" s="229" t="str">
        <f>[1]WS!B1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8" s="32" customFormat="1" ht="15.95" customHeight="1">
      <c r="A5" s="230" t="s">
        <v>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18" ht="15.95" customHeight="1">
      <c r="B6" s="48"/>
      <c r="C6" s="48"/>
      <c r="D6" s="11"/>
      <c r="E6" s="48"/>
      <c r="F6" s="9"/>
      <c r="G6" s="12"/>
      <c r="H6" s="9"/>
      <c r="I6" s="9"/>
      <c r="J6" s="12"/>
      <c r="K6" s="9"/>
      <c r="L6" s="9"/>
      <c r="M6" s="12"/>
      <c r="N6" s="9"/>
      <c r="O6" s="48"/>
    </row>
    <row r="7" spans="1:18" ht="15.95" customHeight="1">
      <c r="B7" s="7" t="s">
        <v>15</v>
      </c>
      <c r="C7" s="200" t="str">
        <f>[1]WS!B2</f>
        <v>Кемерово</v>
      </c>
      <c r="D7" s="200"/>
      <c r="E7" s="200"/>
      <c r="H7" s="32" t="s">
        <v>14</v>
      </c>
      <c r="I7" s="32"/>
      <c r="J7" s="31"/>
      <c r="K7" s="231" t="str">
        <f>[1]WS!B3</f>
        <v>28-30.06.2019</v>
      </c>
      <c r="L7" s="232"/>
      <c r="N7" s="7" t="s">
        <v>13</v>
      </c>
      <c r="O7" s="30" t="str">
        <f>[1]WS!B5</f>
        <v>WSC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219" t="str">
        <f>IF(VLOOKUP(A9,[1]WS!$C$5:$D$20,2,FALSE)=0,"X",VLOOKUP(A9,[1]WS!$C$5:$D$20,2,FALSE))</f>
        <v>Клинова Евгения</v>
      </c>
      <c r="C9" s="220"/>
      <c r="D9" s="15">
        <v>1</v>
      </c>
      <c r="E9" s="212" t="str">
        <f>B9</f>
        <v>Клинова Евгения</v>
      </c>
      <c r="F9" s="212"/>
      <c r="G9" s="6"/>
      <c r="H9" s="40"/>
      <c r="I9" s="40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209" t="str">
        <f>IF(VLOOKUP(A10,[1]WS!$C$5:$D$20,2,FALSE)=0,"X",VLOOKUP(A10,[1]WS!$C$5:$D$20,2,FALSE))</f>
        <v>X</v>
      </c>
      <c r="C10" s="210"/>
      <c r="D10" s="18"/>
      <c r="E10" s="211"/>
      <c r="F10" s="218"/>
      <c r="G10" s="15">
        <v>13</v>
      </c>
      <c r="H10" s="212" t="str">
        <f>E9</f>
        <v>Клинова Евгения</v>
      </c>
      <c r="I10" s="212"/>
      <c r="J10" s="6"/>
      <c r="K10" s="40"/>
      <c r="L10" s="40"/>
      <c r="Q10" s="20"/>
      <c r="R10" s="20"/>
    </row>
    <row r="11" spans="1:18" s="8" customFormat="1" ht="15.95" customHeight="1">
      <c r="A11" s="5">
        <v>9</v>
      </c>
      <c r="B11" s="219" t="str">
        <f>IF(VLOOKUP(A11,[1]WS!$C$5:$D$20,2,FALSE)=0,"X",VLOOKUP(A11,[1]WS!$C$5:$D$20,2,FALSE))</f>
        <v>Хлыстун Ярослава</v>
      </c>
      <c r="C11" s="220"/>
      <c r="D11" s="15">
        <v>2</v>
      </c>
      <c r="E11" s="212" t="str">
        <f>B11</f>
        <v>Хлыстун Ярослава</v>
      </c>
      <c r="F11" s="212"/>
      <c r="G11" s="18"/>
      <c r="H11" s="211" t="s">
        <v>56</v>
      </c>
      <c r="I11" s="218"/>
      <c r="J11" s="6"/>
      <c r="K11" s="38"/>
      <c r="L11" s="20"/>
      <c r="P11" s="34"/>
      <c r="Q11" s="20"/>
      <c r="R11" s="20"/>
    </row>
    <row r="12" spans="1:18" s="8" customFormat="1" ht="15.95" customHeight="1">
      <c r="A12" s="5">
        <v>8</v>
      </c>
      <c r="B12" s="219" t="str">
        <f>IF(VLOOKUP(A12,[1]WS!$C$5:$D$20,2,FALSE)=0,"X",VLOOKUP(A12,[1]WS!$C$5:$D$20,2,FALSE))</f>
        <v>Куликова Арсения</v>
      </c>
      <c r="C12" s="220"/>
      <c r="D12" s="18"/>
      <c r="E12" s="211" t="s">
        <v>179</v>
      </c>
      <c r="F12" s="211"/>
      <c r="G12" s="6"/>
      <c r="H12" s="20"/>
      <c r="I12" s="36"/>
      <c r="J12" s="15">
        <v>23</v>
      </c>
      <c r="K12" s="212" t="str">
        <f>H10</f>
        <v>Клинова Евгения</v>
      </c>
      <c r="L12" s="212"/>
      <c r="P12" s="20"/>
    </row>
    <row r="13" spans="1:18" s="8" customFormat="1" ht="15.95" customHeight="1">
      <c r="A13" s="5">
        <v>5</v>
      </c>
      <c r="B13" s="219" t="str">
        <f>IF(VLOOKUP(A13,[1]WS!$C$5:$D$20,2,FALSE)=0,"X",VLOOKUP(A13,[1]WS!$C$5:$D$20,2,FALSE))</f>
        <v>Кадошникова Диана</v>
      </c>
      <c r="C13" s="220"/>
      <c r="D13" s="15">
        <v>3</v>
      </c>
      <c r="E13" s="212" t="str">
        <f>B13</f>
        <v>Кадошникова Диана</v>
      </c>
      <c r="F13" s="212"/>
      <c r="G13" s="38"/>
      <c r="H13" s="20"/>
      <c r="I13" s="36"/>
      <c r="J13" s="14"/>
      <c r="K13" s="211" t="s">
        <v>180</v>
      </c>
      <c r="L13" s="218"/>
    </row>
    <row r="14" spans="1:18" s="8" customFormat="1" ht="15.95" customHeight="1">
      <c r="A14" s="5">
        <v>12</v>
      </c>
      <c r="B14" s="219" t="str">
        <f>IF(VLOOKUP(A14,[1]WS!$C$5:$D$20,2,FALSE)=0,"X",VLOOKUP(A14,[1]WS!$C$5:$D$20,2,FALSE))</f>
        <v>Сердюк Дарья</v>
      </c>
      <c r="C14" s="220"/>
      <c r="D14" s="18"/>
      <c r="E14" s="211" t="s">
        <v>181</v>
      </c>
      <c r="F14" s="211"/>
      <c r="G14" s="15">
        <v>14</v>
      </c>
      <c r="H14" s="212" t="str">
        <f>E13</f>
        <v>Кадошникова Диана</v>
      </c>
      <c r="I14" s="215"/>
      <c r="J14" s="6"/>
      <c r="K14" s="20"/>
      <c r="M14" s="14"/>
      <c r="N14" s="214" t="s">
        <v>12</v>
      </c>
      <c r="O14" s="214"/>
    </row>
    <row r="15" spans="1:18" s="8" customFormat="1" ht="15.95" customHeight="1">
      <c r="A15" s="5">
        <v>13</v>
      </c>
      <c r="B15" s="209" t="str">
        <f>IF(VLOOKUP(A15,[1]WS!$C$5:$D$20,2,FALSE)=0,"X",VLOOKUP(A15,[1]WS!$C$5:$D$20,2,FALSE))</f>
        <v>X</v>
      </c>
      <c r="C15" s="210"/>
      <c r="D15" s="15">
        <v>4</v>
      </c>
      <c r="E15" s="212" t="str">
        <f>B16</f>
        <v>Ларина Вероника</v>
      </c>
      <c r="F15" s="215"/>
      <c r="G15" s="6"/>
      <c r="H15" s="211" t="s">
        <v>182</v>
      </c>
      <c r="I15" s="211"/>
      <c r="J15" s="6"/>
      <c r="K15" s="20"/>
      <c r="L15" s="20"/>
      <c r="M15" s="14"/>
      <c r="N15" s="214"/>
      <c r="O15" s="214"/>
      <c r="P15" s="20"/>
    </row>
    <row r="16" spans="1:18" s="8" customFormat="1" ht="15.95" customHeight="1">
      <c r="A16" s="5">
        <v>4</v>
      </c>
      <c r="B16" s="219" t="str">
        <f>IF(VLOOKUP(A16,[1]WS!$C$5:$D$20,2,FALSE)=0,"X",VLOOKUP(A16,[1]WS!$C$5:$D$20,2,FALSE))</f>
        <v>Ларина Вероника</v>
      </c>
      <c r="C16" s="220"/>
      <c r="D16" s="18"/>
      <c r="E16" s="211"/>
      <c r="F16" s="211"/>
      <c r="G16" s="6"/>
      <c r="H16" s="20"/>
      <c r="I16" s="20"/>
      <c r="J16" s="6"/>
      <c r="K16" s="20"/>
      <c r="M16" s="15">
        <v>32</v>
      </c>
      <c r="N16" s="212" t="str">
        <f>K20</f>
        <v>Минаева Анна</v>
      </c>
      <c r="O16" s="212"/>
    </row>
    <row r="17" spans="1:29" s="8" customFormat="1" ht="15.95" customHeight="1">
      <c r="A17" s="5">
        <v>3</v>
      </c>
      <c r="B17" s="219" t="str">
        <f>IF(VLOOKUP(A17,[1]WS!$C$5:$D$20,2,FALSE)=0,"X",VLOOKUP(A17,[1]WS!$C$5:$D$20,2,FALSE))</f>
        <v>Солдатова Елизавета</v>
      </c>
      <c r="C17" s="220"/>
      <c r="D17" s="15">
        <v>5</v>
      </c>
      <c r="E17" s="212" t="str">
        <f>B17</f>
        <v>Солдатова Елизавета</v>
      </c>
      <c r="F17" s="212"/>
      <c r="G17" s="6"/>
      <c r="H17" s="40"/>
      <c r="I17" s="40"/>
      <c r="J17" s="6"/>
      <c r="K17" s="20"/>
      <c r="L17" s="20"/>
      <c r="M17" s="14"/>
      <c r="N17" s="216" t="s">
        <v>183</v>
      </c>
      <c r="O17" s="216"/>
    </row>
    <row r="18" spans="1:29" s="8" customFormat="1" ht="15.95" customHeight="1">
      <c r="A18" s="5">
        <v>14</v>
      </c>
      <c r="B18" s="209" t="str">
        <f>IF(VLOOKUP(A18,[1]WS!$C$5:$D$20,2,FALSE)=0,"X",VLOOKUP(A18,[1]WS!$C$5:$D$20,2,FALSE))</f>
        <v>X</v>
      </c>
      <c r="C18" s="210"/>
      <c r="D18" s="18"/>
      <c r="E18" s="211"/>
      <c r="F18" s="218"/>
      <c r="G18" s="15">
        <v>15</v>
      </c>
      <c r="H18" s="212" t="str">
        <f>E17</f>
        <v>Солдатова Елизавета</v>
      </c>
      <c r="I18" s="212"/>
      <c r="J18" s="6"/>
      <c r="K18" s="40"/>
      <c r="L18" s="40"/>
      <c r="M18" s="14"/>
      <c r="N18" s="20"/>
    </row>
    <row r="19" spans="1:29" s="8" customFormat="1" ht="15.95" customHeight="1">
      <c r="A19" s="5">
        <v>11</v>
      </c>
      <c r="B19" s="219" t="str">
        <f>IF(VLOOKUP(A19,[1]WS!$C$5:$D$20,2,FALSE)=0,"X",VLOOKUP(A19,[1]WS!$C$5:$D$20,2,FALSE))</f>
        <v>Курманова Бегимай</v>
      </c>
      <c r="C19" s="220"/>
      <c r="D19" s="15">
        <v>6</v>
      </c>
      <c r="E19" s="212" t="str">
        <f>B20</f>
        <v>Медетова Алина</v>
      </c>
      <c r="F19" s="212"/>
      <c r="G19" s="18"/>
      <c r="H19" s="211" t="s">
        <v>184</v>
      </c>
      <c r="I19" s="218"/>
      <c r="J19" s="6"/>
      <c r="K19" s="38"/>
      <c r="L19" s="20"/>
      <c r="M19" s="14"/>
      <c r="N19" s="20"/>
    </row>
    <row r="20" spans="1:29" s="8" customFormat="1" ht="15.95" customHeight="1">
      <c r="A20" s="5">
        <v>6</v>
      </c>
      <c r="B20" s="219" t="str">
        <f>IF(VLOOKUP(A20,[1]WS!$C$5:$D$20,2,FALSE)=0,"X",VLOOKUP(A20,[1]WS!$C$5:$D$20,2,FALSE))</f>
        <v>Медетова Алина</v>
      </c>
      <c r="C20" s="220"/>
      <c r="D20" s="18"/>
      <c r="E20" s="211" t="s">
        <v>185</v>
      </c>
      <c r="F20" s="211"/>
      <c r="G20" s="6"/>
      <c r="H20" s="20"/>
      <c r="I20" s="36"/>
      <c r="J20" s="15">
        <v>24</v>
      </c>
      <c r="K20" s="212" t="str">
        <f>H22</f>
        <v>Минаева Анна</v>
      </c>
      <c r="L20" s="215"/>
      <c r="M20" s="14"/>
      <c r="N20" s="23"/>
    </row>
    <row r="21" spans="1:29" s="8" customFormat="1" ht="15.95" customHeight="1">
      <c r="A21" s="5">
        <v>7</v>
      </c>
      <c r="B21" s="219" t="str">
        <f>IF(VLOOKUP(A21,[1]WS!$C$5:$D$20,2,FALSE)=0,"X",VLOOKUP(A21,[1]WS!$C$5:$D$20,2,FALSE))</f>
        <v>Сосенко Татьяна</v>
      </c>
      <c r="C21" s="220"/>
      <c r="D21" s="15">
        <v>7</v>
      </c>
      <c r="E21" s="212" t="str">
        <f>B21</f>
        <v>Сосенко Татьяна</v>
      </c>
      <c r="F21" s="212"/>
      <c r="G21" s="6"/>
      <c r="H21" s="20"/>
      <c r="I21" s="36"/>
      <c r="J21" s="14"/>
      <c r="K21" s="211" t="s">
        <v>186</v>
      </c>
      <c r="L21" s="211"/>
      <c r="M21" s="6"/>
      <c r="N21" s="22"/>
      <c r="T21" s="6"/>
      <c r="U21" s="5"/>
      <c r="V21" s="40"/>
      <c r="W21" s="40"/>
      <c r="X21" s="6"/>
      <c r="Y21" s="38"/>
      <c r="Z21" s="38"/>
      <c r="AA21" s="6"/>
      <c r="AB21" s="20"/>
      <c r="AC21" s="20"/>
    </row>
    <row r="22" spans="1:29" s="8" customFormat="1" ht="15.95" customHeight="1">
      <c r="A22" s="5">
        <v>10</v>
      </c>
      <c r="B22" s="219" t="str">
        <f>IF(VLOOKUP(A22,[1]WS!$C$5:$D$20,2,FALSE)=0,"X",VLOOKUP(A22,[1]WS!$C$5:$D$20,2,FALSE))</f>
        <v>Калычбек к Мирзаим</v>
      </c>
      <c r="C22" s="220"/>
      <c r="D22" s="18"/>
      <c r="E22" s="211" t="s">
        <v>186</v>
      </c>
      <c r="F22" s="211"/>
      <c r="G22" s="15">
        <v>16</v>
      </c>
      <c r="H22" s="212" t="str">
        <f>E23</f>
        <v>Минаева Анна</v>
      </c>
      <c r="I22" s="215"/>
      <c r="J22" s="6"/>
      <c r="K22" s="20"/>
      <c r="M22" s="5"/>
    </row>
    <row r="23" spans="1:29" s="8" customFormat="1" ht="15.95" customHeight="1">
      <c r="A23" s="5">
        <v>15</v>
      </c>
      <c r="B23" s="209" t="str">
        <f>IF(VLOOKUP(A23,[1]WS!$C$5:$D$20,2,FALSE)=0,"X",VLOOKUP(A23,[1]WS!$C$5:$D$20,2,FALSE))</f>
        <v>X</v>
      </c>
      <c r="C23" s="210"/>
      <c r="D23" s="15">
        <v>8</v>
      </c>
      <c r="E23" s="212" t="str">
        <f>B24</f>
        <v>Минаева Анна</v>
      </c>
      <c r="F23" s="215"/>
      <c r="G23" s="6"/>
      <c r="H23" s="211" t="s">
        <v>30</v>
      </c>
      <c r="I23" s="211"/>
      <c r="J23" s="6"/>
      <c r="K23" s="20"/>
      <c r="L23" s="20"/>
      <c r="M23" s="6"/>
    </row>
    <row r="24" spans="1:29" s="8" customFormat="1" ht="15.95" customHeight="1">
      <c r="A24" s="5">
        <v>2</v>
      </c>
      <c r="B24" s="219" t="str">
        <f>IF(VLOOKUP(A24,[1]WS!$C$5:$D$20,2,FALSE)=0,"X",VLOOKUP(A24,[1]WS!$C$5:$D$20,2,FALSE))</f>
        <v>Минаева Анна</v>
      </c>
      <c r="C24" s="220"/>
      <c r="D24" s="18"/>
      <c r="E24" s="211"/>
      <c r="F24" s="211"/>
      <c r="G24" s="6"/>
      <c r="H24" s="20"/>
      <c r="I24" s="20"/>
    </row>
    <row r="25" spans="1:29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19" t="str">
        <f>IF(K12=H10,H14,H10)</f>
        <v>Кадошникова Диана</v>
      </c>
      <c r="I25" s="220"/>
      <c r="J25" s="15">
        <v>31</v>
      </c>
      <c r="K25" s="212" t="str">
        <f>H26</f>
        <v>Солдатова Елизавета</v>
      </c>
      <c r="L25" s="212"/>
      <c r="M25" s="213" t="s">
        <v>9</v>
      </c>
      <c r="N25" s="213"/>
    </row>
    <row r="26" spans="1:29" s="8" customFormat="1" ht="15.95" customHeight="1">
      <c r="A26" s="5"/>
      <c r="B26" s="40"/>
      <c r="C26" s="40"/>
      <c r="D26" s="6"/>
      <c r="E26" s="38"/>
      <c r="F26" s="38"/>
      <c r="G26" s="5">
        <v>-24</v>
      </c>
      <c r="H26" s="219" t="str">
        <f>IF(K20=H18,H22,H18)</f>
        <v>Солдатова Елизавета</v>
      </c>
      <c r="I26" s="220"/>
      <c r="J26" s="18"/>
      <c r="K26" s="216" t="s">
        <v>187</v>
      </c>
      <c r="L26" s="216"/>
      <c r="M26" s="213"/>
      <c r="N26" s="213"/>
    </row>
    <row r="27" spans="1:29" s="8" customFormat="1" ht="15.95" customHeight="1">
      <c r="A27" s="5"/>
      <c r="B27" s="4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29" s="8" customFormat="1" ht="15.95" customHeight="1">
      <c r="A28" s="5">
        <v>-13</v>
      </c>
      <c r="B28" s="219" t="str">
        <f>IF(H10=E9,E11,E9)</f>
        <v>Хлыстун Ярослава</v>
      </c>
      <c r="C28" s="220"/>
      <c r="D28" s="15">
        <v>21</v>
      </c>
      <c r="E28" s="207" t="str">
        <f>B28</f>
        <v>Хлыстун Ярослава</v>
      </c>
      <c r="F28" s="207"/>
      <c r="G28" s="6"/>
      <c r="H28" s="20"/>
      <c r="I28" s="20"/>
      <c r="J28" s="20"/>
      <c r="K28" s="40"/>
      <c r="L28" s="40"/>
      <c r="M28" s="6"/>
      <c r="N28" s="37"/>
      <c r="O28" s="37"/>
    </row>
    <row r="29" spans="1:29" s="8" customFormat="1" ht="15.95" customHeight="1">
      <c r="A29" s="5">
        <v>-14</v>
      </c>
      <c r="B29" s="219" t="str">
        <f>IF(H14=E13,E15,E13)</f>
        <v>Ларина Вероника</v>
      </c>
      <c r="C29" s="220"/>
      <c r="D29" s="18"/>
      <c r="E29" s="211" t="s">
        <v>188</v>
      </c>
      <c r="F29" s="218"/>
      <c r="G29" s="15">
        <v>30</v>
      </c>
      <c r="H29" s="212" t="str">
        <f>E30</f>
        <v>Сосенко Татьяна</v>
      </c>
      <c r="I29" s="212"/>
      <c r="J29" s="214" t="s">
        <v>8</v>
      </c>
      <c r="K29" s="214"/>
      <c r="L29" s="40"/>
      <c r="M29" s="6"/>
      <c r="N29" s="37"/>
      <c r="O29" s="37"/>
    </row>
    <row r="30" spans="1:29" s="8" customFormat="1" ht="15.95" customHeight="1">
      <c r="A30" s="5">
        <v>-15</v>
      </c>
      <c r="B30" s="219" t="str">
        <f>IF(H18=E17,E19,E17)</f>
        <v>Медетова Алина</v>
      </c>
      <c r="C30" s="220"/>
      <c r="D30" s="15">
        <v>22</v>
      </c>
      <c r="E30" s="215" t="str">
        <f>B31</f>
        <v>Сосенко Татьяна</v>
      </c>
      <c r="F30" s="217"/>
      <c r="G30" s="14"/>
      <c r="H30" s="211" t="s">
        <v>189</v>
      </c>
      <c r="I30" s="211"/>
      <c r="J30" s="214"/>
      <c r="K30" s="214"/>
      <c r="L30" s="40"/>
      <c r="M30" s="6"/>
      <c r="N30" s="37"/>
      <c r="O30" s="37"/>
    </row>
    <row r="31" spans="1:29" s="8" customFormat="1" ht="15.95" customHeight="1">
      <c r="A31" s="5">
        <v>-16</v>
      </c>
      <c r="B31" s="219" t="str">
        <f>IF(H22=E21,E23,E21)</f>
        <v>Сосенко Татьяна</v>
      </c>
      <c r="C31" s="220"/>
      <c r="D31" s="18"/>
      <c r="E31" s="211" t="s">
        <v>51</v>
      </c>
      <c r="F31" s="211"/>
      <c r="G31" s="6"/>
      <c r="H31" s="40"/>
      <c r="I31" s="40"/>
      <c r="J31" s="20"/>
      <c r="K31" s="40"/>
      <c r="L31" s="40"/>
      <c r="M31" s="6"/>
      <c r="N31" s="37"/>
      <c r="O31" s="37"/>
    </row>
    <row r="32" spans="1:29" s="8" customFormat="1" ht="15.95" customHeight="1">
      <c r="B32" s="33"/>
      <c r="C32" s="33"/>
      <c r="E32" s="39"/>
      <c r="F32" s="39"/>
      <c r="K32" s="40"/>
      <c r="L32" s="40"/>
      <c r="M32" s="6"/>
      <c r="N32" s="37"/>
      <c r="O32" s="37"/>
    </row>
    <row r="33" spans="1:32" s="8" customFormat="1" ht="15.95" customHeight="1">
      <c r="A33" s="6">
        <v>-21</v>
      </c>
      <c r="B33" s="219" t="str">
        <f>IF(E28=B28,B29,B28)</f>
        <v>Ларина Вероника</v>
      </c>
      <c r="C33" s="220"/>
      <c r="D33" s="21">
        <v>29</v>
      </c>
      <c r="E33" s="212" t="str">
        <f>B34</f>
        <v>Медетова Алина</v>
      </c>
      <c r="F33" s="212"/>
      <c r="G33" s="213" t="s">
        <v>7</v>
      </c>
      <c r="H33" s="213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19" t="str">
        <f>IF(E30=B30,B31,B30)</f>
        <v>Медетова Алина</v>
      </c>
      <c r="C34" s="220"/>
      <c r="D34" s="18"/>
      <c r="E34" s="211" t="s">
        <v>190</v>
      </c>
      <c r="F34" s="211"/>
      <c r="G34" s="213"/>
      <c r="H34" s="213"/>
      <c r="K34" s="40"/>
      <c r="L34" s="40"/>
      <c r="M34" s="6"/>
      <c r="N34" s="37"/>
      <c r="O34" s="37"/>
    </row>
    <row r="35" spans="1:32" s="8" customFormat="1" ht="15.95" customHeight="1">
      <c r="A35" s="5"/>
      <c r="B35" s="40"/>
      <c r="C35" s="4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</row>
    <row r="36" spans="1:32" s="8" customFormat="1" ht="15.95" customHeight="1">
      <c r="A36" s="5">
        <v>-1</v>
      </c>
      <c r="B36" s="209" t="str">
        <f>IF(E9=B9,B10,B9)</f>
        <v>X</v>
      </c>
      <c r="C36" s="210"/>
      <c r="D36" s="6">
        <v>9</v>
      </c>
      <c r="E36" s="212" t="str">
        <f>B37</f>
        <v>Куликова Арсения</v>
      </c>
      <c r="F36" s="212"/>
      <c r="G36" s="5"/>
      <c r="J36" s="5"/>
      <c r="M36" s="5"/>
    </row>
    <row r="37" spans="1:32" s="8" customFormat="1" ht="15.95" customHeight="1">
      <c r="A37" s="5">
        <v>-2</v>
      </c>
      <c r="B37" s="219" t="str">
        <f>IF(E11=B11,B12,B11)</f>
        <v>Куликова Арсения</v>
      </c>
      <c r="C37" s="220"/>
      <c r="D37" s="18"/>
      <c r="E37" s="211"/>
      <c r="F37" s="218"/>
      <c r="G37" s="15">
        <v>19</v>
      </c>
      <c r="H37" s="212" t="str">
        <f>E36</f>
        <v>Куликова Арсения</v>
      </c>
      <c r="I37" s="212"/>
      <c r="J37" s="6"/>
      <c r="K37" s="40"/>
      <c r="L37" s="40"/>
      <c r="M37" s="6"/>
      <c r="N37" s="20"/>
    </row>
    <row r="38" spans="1:32" s="8" customFormat="1" ht="15.95" customHeight="1">
      <c r="A38" s="5">
        <v>-3</v>
      </c>
      <c r="B38" s="219" t="str">
        <f>IF(E13=B13,B14,B13)</f>
        <v>Сердюк Дарья</v>
      </c>
      <c r="C38" s="220"/>
      <c r="D38" s="15">
        <v>10</v>
      </c>
      <c r="E38" s="215" t="str">
        <f>B38</f>
        <v>Сердюк Дарья</v>
      </c>
      <c r="F38" s="217"/>
      <c r="G38" s="47"/>
      <c r="H38" s="211" t="s">
        <v>191</v>
      </c>
      <c r="I38" s="218"/>
      <c r="J38" s="6"/>
      <c r="K38" s="38"/>
      <c r="L38" s="20"/>
      <c r="M38" s="6"/>
      <c r="N38" s="20"/>
    </row>
    <row r="39" spans="1:32" s="8" customFormat="1" ht="15.95" customHeight="1">
      <c r="A39" s="5">
        <v>-4</v>
      </c>
      <c r="B39" s="209" t="str">
        <f>IF(E15=B15,B16,B15)</f>
        <v>X</v>
      </c>
      <c r="C39" s="210"/>
      <c r="D39" s="18"/>
      <c r="E39" s="211"/>
      <c r="F39" s="211"/>
      <c r="G39" s="6"/>
      <c r="H39" s="20"/>
      <c r="I39" s="36"/>
      <c r="J39" s="15">
        <v>28</v>
      </c>
      <c r="K39" s="212" t="str">
        <f>H41</f>
        <v>Калычбек к Мирзаим</v>
      </c>
      <c r="L39" s="212"/>
      <c r="M39" s="214" t="s">
        <v>6</v>
      </c>
      <c r="N39" s="214"/>
      <c r="P39" s="20"/>
    </row>
    <row r="40" spans="1:32" s="8" customFormat="1" ht="15.95" customHeight="1">
      <c r="A40" s="5">
        <v>-5</v>
      </c>
      <c r="B40" s="209" t="str">
        <f>IF(E17=B17,B18,B17)</f>
        <v>X</v>
      </c>
      <c r="C40" s="210"/>
      <c r="D40" s="15">
        <v>11</v>
      </c>
      <c r="E40" s="212" t="str">
        <f>B41</f>
        <v>Курманова Бегимай</v>
      </c>
      <c r="F40" s="212"/>
      <c r="G40" s="6"/>
      <c r="H40" s="20"/>
      <c r="I40" s="36"/>
      <c r="J40" s="14"/>
      <c r="K40" s="211" t="s">
        <v>32</v>
      </c>
      <c r="L40" s="211"/>
      <c r="M40" s="214"/>
      <c r="N40" s="214"/>
    </row>
    <row r="41" spans="1:32" s="8" customFormat="1" ht="15.95" customHeight="1">
      <c r="A41" s="5">
        <v>-6</v>
      </c>
      <c r="B41" s="219" t="str">
        <f>IF(E19=B19,B20,B19)</f>
        <v>Курманова Бегимай</v>
      </c>
      <c r="C41" s="220"/>
      <c r="D41" s="18"/>
      <c r="E41" s="211"/>
      <c r="F41" s="211"/>
      <c r="G41" s="15">
        <v>20</v>
      </c>
      <c r="H41" s="212" t="str">
        <f>E42</f>
        <v>Калычбек к Мирзаим</v>
      </c>
      <c r="I41" s="215"/>
      <c r="J41" s="6"/>
      <c r="K41" s="20"/>
      <c r="M41" s="5"/>
    </row>
    <row r="42" spans="1:32" s="8" customFormat="1" ht="15.95" customHeight="1">
      <c r="A42" s="5">
        <v>-7</v>
      </c>
      <c r="B42" s="219" t="str">
        <f>IF(E21=B21,B22,B21)</f>
        <v>Калычбек к Мирзаим</v>
      </c>
      <c r="C42" s="220"/>
      <c r="D42" s="15">
        <v>12</v>
      </c>
      <c r="E42" s="215" t="str">
        <f>B42</f>
        <v>Калычбек к Мирзаим</v>
      </c>
      <c r="F42" s="217"/>
      <c r="G42" s="6"/>
      <c r="H42" s="211" t="s">
        <v>192</v>
      </c>
      <c r="I42" s="211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209" t="str">
        <f>IF(E23=B23,B24,B23)</f>
        <v>X</v>
      </c>
      <c r="C43" s="210"/>
      <c r="D43" s="47"/>
      <c r="E43" s="211"/>
      <c r="F43" s="211"/>
      <c r="G43" s="6"/>
      <c r="H43" s="20"/>
      <c r="I43" s="20"/>
      <c r="AC43" s="5"/>
    </row>
    <row r="44" spans="1:32" s="8" customFormat="1" ht="15.95" customHeight="1">
      <c r="B44" s="33"/>
      <c r="C44" s="33"/>
      <c r="E44" s="39"/>
      <c r="F44" s="39"/>
      <c r="AC44" s="5"/>
    </row>
    <row r="45" spans="1:32" s="8" customFormat="1" ht="15.95" customHeight="1">
      <c r="A45" s="6">
        <v>-19</v>
      </c>
      <c r="B45" s="219" t="str">
        <f>IF(H37=E36,E38,E36)</f>
        <v>Сердюк Дарья</v>
      </c>
      <c r="C45" s="220"/>
      <c r="D45" s="14">
        <v>27</v>
      </c>
      <c r="E45" s="212" t="str">
        <f>B46</f>
        <v>Курманова Бегимай</v>
      </c>
      <c r="F45" s="212"/>
      <c r="G45" s="213" t="s">
        <v>5</v>
      </c>
      <c r="H45" s="213"/>
      <c r="O45" s="37"/>
      <c r="AC45" s="5"/>
    </row>
    <row r="46" spans="1:32" s="8" customFormat="1" ht="15.95" customHeight="1">
      <c r="A46" s="6">
        <v>-20</v>
      </c>
      <c r="B46" s="219" t="str">
        <f>IF(H41=E40,E42,E40)</f>
        <v>Курманова Бегимай</v>
      </c>
      <c r="C46" s="220"/>
      <c r="D46" s="18"/>
      <c r="E46" s="216" t="s">
        <v>193</v>
      </c>
      <c r="F46" s="216"/>
      <c r="G46" s="213"/>
      <c r="H46" s="213"/>
      <c r="AC46" s="5"/>
    </row>
    <row r="47" spans="1:32" s="8" customFormat="1" ht="15.95" customHeight="1">
      <c r="A47" s="5"/>
      <c r="B47" s="40"/>
      <c r="C47" s="40"/>
      <c r="D47" s="6"/>
      <c r="E47" s="38"/>
      <c r="F47" s="38"/>
      <c r="G47" s="6"/>
      <c r="H47" s="40"/>
      <c r="I47" s="40"/>
      <c r="J47" s="6"/>
      <c r="K47" s="37"/>
      <c r="L47" s="37"/>
      <c r="M47" s="16"/>
      <c r="AC47" s="5"/>
    </row>
    <row r="48" spans="1:32" s="13" customFormat="1" ht="15.95" customHeight="1">
      <c r="A48" s="5">
        <v>-9</v>
      </c>
      <c r="B48" s="219" t="str">
        <f>IF(E36=B36,B37,B36)</f>
        <v>X</v>
      </c>
      <c r="C48" s="220"/>
      <c r="D48" s="21">
        <v>17</v>
      </c>
      <c r="E48" s="212" t="str">
        <f>B49</f>
        <v>X</v>
      </c>
      <c r="F48" s="212"/>
      <c r="G48" s="6"/>
      <c r="H48" s="40"/>
      <c r="I48" s="40"/>
      <c r="J48" s="6"/>
    </row>
    <row r="49" spans="1:15" s="13" customFormat="1" ht="15.95" customHeight="1">
      <c r="A49" s="5">
        <v>-10</v>
      </c>
      <c r="B49" s="219" t="str">
        <f>IF(E38=B38,B39,B38)</f>
        <v>X</v>
      </c>
      <c r="C49" s="220"/>
      <c r="D49" s="47"/>
      <c r="E49" s="211"/>
      <c r="F49" s="211"/>
      <c r="G49" s="15">
        <v>26</v>
      </c>
      <c r="H49" s="212" t="str">
        <f>E50</f>
        <v>X</v>
      </c>
      <c r="I49" s="212"/>
      <c r="J49" s="214" t="s">
        <v>3</v>
      </c>
      <c r="K49" s="214"/>
    </row>
    <row r="50" spans="1:15" s="13" customFormat="1" ht="15.95" customHeight="1">
      <c r="A50" s="5">
        <v>-11</v>
      </c>
      <c r="B50" s="219" t="str">
        <f>IF(E40=B40,B41,B40)</f>
        <v>X</v>
      </c>
      <c r="C50" s="220"/>
      <c r="D50" s="21">
        <v>18</v>
      </c>
      <c r="E50" s="212" t="str">
        <f>B51</f>
        <v>X</v>
      </c>
      <c r="F50" s="215"/>
      <c r="G50" s="6"/>
      <c r="H50" s="211"/>
      <c r="I50" s="211"/>
      <c r="J50" s="214"/>
      <c r="K50" s="214"/>
    </row>
    <row r="51" spans="1:15" s="13" customFormat="1" ht="15.95" customHeight="1">
      <c r="A51" s="5">
        <v>-12</v>
      </c>
      <c r="B51" s="219" t="str">
        <f>IF(E42=B42,B43,B42)</f>
        <v>X</v>
      </c>
      <c r="C51" s="220"/>
      <c r="D51" s="47"/>
      <c r="E51" s="211"/>
      <c r="F51" s="211"/>
      <c r="G51" s="6"/>
      <c r="H51" s="20"/>
      <c r="I51" s="20"/>
      <c r="J51" s="20"/>
    </row>
    <row r="52" spans="1:15" s="13" customFormat="1" ht="15.95" customHeight="1">
      <c r="A52" s="8"/>
      <c r="B52" s="33"/>
      <c r="C52" s="33"/>
      <c r="D52" s="8"/>
      <c r="E52" s="39"/>
      <c r="F52" s="39"/>
      <c r="G52" s="8"/>
      <c r="H52" s="8"/>
      <c r="I52" s="8"/>
      <c r="J52" s="8"/>
    </row>
    <row r="53" spans="1:15" s="13" customFormat="1" ht="15.95" customHeight="1">
      <c r="A53" s="6">
        <v>-17</v>
      </c>
      <c r="B53" s="219" t="str">
        <f>IF(E48=B48,B49,B48)</f>
        <v>X</v>
      </c>
      <c r="C53" s="220"/>
      <c r="D53" s="14">
        <v>25</v>
      </c>
      <c r="E53" s="212" t="str">
        <f>B54</f>
        <v>X</v>
      </c>
      <c r="F53" s="212"/>
      <c r="G53" s="213" t="s">
        <v>2</v>
      </c>
      <c r="H53" s="213"/>
      <c r="I53" s="8"/>
      <c r="J53" s="8"/>
    </row>
    <row r="54" spans="1:15" s="13" customFormat="1" ht="15.95" customHeight="1">
      <c r="A54" s="6">
        <v>-18</v>
      </c>
      <c r="B54" s="219" t="str">
        <f>IF(E50=B50,B51,B50)</f>
        <v>X</v>
      </c>
      <c r="C54" s="220"/>
      <c r="D54" s="47"/>
      <c r="E54" s="211"/>
      <c r="F54" s="211"/>
      <c r="G54" s="213"/>
      <c r="H54" s="213"/>
      <c r="I54" s="8"/>
      <c r="J54" s="8"/>
    </row>
    <row r="55" spans="1:15" s="13" customFormat="1" ht="15.95" customHeight="1"/>
    <row r="56" spans="1:15" s="8" customFormat="1" ht="15.95" customHeight="1">
      <c r="A56" s="11"/>
      <c r="H56" s="206"/>
      <c r="I56" s="206"/>
      <c r="J56" s="6"/>
      <c r="K56" s="207"/>
      <c r="L56" s="207"/>
      <c r="M56" s="12"/>
      <c r="N56" s="206"/>
      <c r="O56" s="206"/>
    </row>
    <row r="57" spans="1:15" s="8" customFormat="1" ht="15.95" customHeight="1">
      <c r="A57" s="11"/>
      <c r="B57" s="10"/>
      <c r="C57" s="208" t="s">
        <v>1</v>
      </c>
      <c r="D57" s="208"/>
      <c r="E57" s="208"/>
      <c r="G57" s="41"/>
      <c r="H57" s="41"/>
      <c r="I57" s="42"/>
      <c r="J57" s="43" t="str">
        <f>[1]WS!D37</f>
        <v>С.А. Ратников</v>
      </c>
      <c r="K57" s="9"/>
      <c r="L57" s="9"/>
      <c r="M57" s="3"/>
    </row>
    <row r="58" spans="1:15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15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[1]WS!D38</f>
        <v>Е.Н. Жуков</v>
      </c>
      <c r="M59" s="5"/>
    </row>
    <row r="60" spans="1:15" s="8" customFormat="1" ht="15.9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D61" s="5"/>
      <c r="G61" s="5"/>
      <c r="I61" s="20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s="8" customFormat="1" ht="11.25" customHeight="1">
      <c r="A284" s="5"/>
      <c r="D284" s="5"/>
      <c r="G284" s="5"/>
      <c r="I284" s="20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  <c r="P299" s="8"/>
      <c r="Q299" s="8"/>
      <c r="R299" s="8"/>
      <c r="S299" s="8"/>
      <c r="T299" s="8"/>
      <c r="U299" s="8"/>
    </row>
    <row r="300" spans="1:21" ht="11.25" customHeight="1">
      <c r="A300" s="35"/>
      <c r="D300" s="35"/>
      <c r="G300" s="35"/>
      <c r="I300" s="35"/>
      <c r="J300" s="35"/>
      <c r="M300" s="35"/>
      <c r="P300" s="8"/>
      <c r="Q300" s="8"/>
      <c r="R300" s="8"/>
      <c r="S300" s="8"/>
      <c r="T300" s="8"/>
      <c r="U300" s="8"/>
    </row>
    <row r="301" spans="1:21" ht="11.25" customHeight="1">
      <c r="A301" s="35"/>
      <c r="D301" s="35"/>
      <c r="G301" s="35"/>
      <c r="I301" s="35"/>
      <c r="J301" s="35"/>
      <c r="M301" s="35"/>
      <c r="P301" s="8"/>
      <c r="Q301" s="8"/>
      <c r="R301" s="8"/>
      <c r="S301" s="8"/>
      <c r="T301" s="8"/>
      <c r="U301" s="8"/>
    </row>
    <row r="302" spans="1:21" ht="11.25" customHeight="1">
      <c r="A302" s="35"/>
      <c r="D302" s="35"/>
      <c r="G302" s="35"/>
      <c r="I302" s="35"/>
      <c r="J302" s="35"/>
      <c r="M302" s="35"/>
      <c r="P302" s="8"/>
      <c r="Q302" s="8"/>
      <c r="R302" s="8"/>
      <c r="S302" s="8"/>
      <c r="T302" s="8"/>
      <c r="U302" s="8"/>
    </row>
    <row r="303" spans="1:21" ht="11.25" customHeight="1">
      <c r="A303" s="35"/>
      <c r="D303" s="35"/>
      <c r="G303" s="35"/>
      <c r="I303" s="35"/>
      <c r="J303" s="35"/>
      <c r="M303" s="35"/>
      <c r="P303" s="8"/>
      <c r="Q303" s="8"/>
      <c r="R303" s="8"/>
      <c r="S303" s="8"/>
      <c r="T303" s="8"/>
      <c r="U303" s="8"/>
    </row>
    <row r="304" spans="1:21" ht="11.25" customHeight="1">
      <c r="A304" s="35"/>
      <c r="D304" s="35"/>
      <c r="G304" s="35"/>
      <c r="I304" s="35"/>
      <c r="J304" s="35"/>
      <c r="M304" s="35"/>
      <c r="P304" s="8"/>
      <c r="Q304" s="8"/>
      <c r="R304" s="8"/>
      <c r="S304" s="8"/>
      <c r="T304" s="8"/>
      <c r="U304" s="8"/>
    </row>
    <row r="305" spans="1:21" ht="11.25" customHeight="1">
      <c r="A305" s="35"/>
      <c r="D305" s="35"/>
      <c r="G305" s="35"/>
      <c r="I305" s="35"/>
      <c r="J305" s="35"/>
      <c r="M305" s="35"/>
      <c r="P305" s="8"/>
      <c r="Q305" s="8"/>
      <c r="R305" s="8"/>
      <c r="S305" s="8"/>
      <c r="T305" s="8"/>
      <c r="U305" s="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35" customWidth="1"/>
    <col min="4" max="4" width="3.7109375" style="2" customWidth="1"/>
    <col min="5" max="6" width="10.7109375" style="35" customWidth="1"/>
    <col min="7" max="7" width="3.7109375" style="2" customWidth="1"/>
    <col min="8" max="8" width="10.7109375" style="35" customWidth="1"/>
    <col min="9" max="9" width="10.7109375" style="44" customWidth="1"/>
    <col min="10" max="10" width="3.7109375" style="3" customWidth="1"/>
    <col min="11" max="12" width="10.7109375" style="35" customWidth="1"/>
    <col min="13" max="13" width="3.7109375" style="2" customWidth="1"/>
    <col min="14" max="15" width="10.7109375" style="35" customWidth="1"/>
    <col min="16" max="16384" width="7.140625" style="35"/>
  </cols>
  <sheetData>
    <row r="1" spans="1:18" ht="15.9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8" ht="15.95" customHeight="1">
      <c r="A2" s="228" t="s">
        <v>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8" ht="15.95" customHeight="1">
      <c r="A3" s="228" t="s">
        <v>17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8" s="32" customFormat="1" ht="15.95" customHeight="1">
      <c r="A4" s="229" t="str">
        <f>[2]MS!B1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8" s="32" customFormat="1" ht="15.95" customHeight="1">
      <c r="A5" s="230" t="s">
        <v>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18" ht="15.95" customHeight="1">
      <c r="B6" s="48"/>
      <c r="C6" s="48"/>
      <c r="D6" s="11"/>
      <c r="E6" s="48"/>
      <c r="F6" s="9"/>
      <c r="G6" s="12"/>
      <c r="H6" s="9"/>
      <c r="I6" s="9"/>
      <c r="J6" s="12"/>
      <c r="K6" s="9"/>
      <c r="L6" s="9"/>
      <c r="M6" s="12"/>
      <c r="N6" s="9"/>
      <c r="O6" s="48"/>
    </row>
    <row r="7" spans="1:18" ht="15.95" customHeight="1">
      <c r="B7" s="7" t="s">
        <v>15</v>
      </c>
      <c r="C7" s="200" t="str">
        <f>[2]MS!B2</f>
        <v>Кемерово</v>
      </c>
      <c r="D7" s="200"/>
      <c r="E7" s="200"/>
      <c r="H7" s="32" t="s">
        <v>14</v>
      </c>
      <c r="I7" s="32"/>
      <c r="J7" s="31"/>
      <c r="K7" s="231" t="str">
        <f>[2]MS!B3</f>
        <v>28-30.06.2019</v>
      </c>
      <c r="L7" s="232"/>
      <c r="N7" s="7" t="s">
        <v>13</v>
      </c>
      <c r="O7" s="30" t="str">
        <f>[2]MS!B5</f>
        <v>MSB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233" t="str">
        <f>IF(VLOOKUP(A9,[2]MS!$C$5:$D$20,2,FALSE)=0,"X",VLOOKUP(A9,[2]MS!$C$5:$D$20,2,FALSE))</f>
        <v>Мякушко Никита</v>
      </c>
      <c r="C9" s="234"/>
      <c r="D9" s="15">
        <v>1</v>
      </c>
      <c r="E9" s="212" t="str">
        <f>B10</f>
        <v>Мирошниченко Павел</v>
      </c>
      <c r="F9" s="212"/>
      <c r="G9" s="6"/>
      <c r="H9" s="40"/>
      <c r="I9" s="40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219" t="str">
        <f>IF(VLOOKUP(A10,[2]MS!$C$5:$D$20,2,FALSE)=0,"X",VLOOKUP(A10,[2]MS!$C$5:$D$20,2,FALSE))</f>
        <v>Мирошниченко Павел</v>
      </c>
      <c r="C10" s="220"/>
      <c r="D10" s="18"/>
      <c r="E10" s="211" t="s">
        <v>194</v>
      </c>
      <c r="F10" s="218"/>
      <c r="G10" s="15">
        <v>13</v>
      </c>
      <c r="H10" s="212" t="str">
        <f>E11</f>
        <v>Добрынин Роман</v>
      </c>
      <c r="I10" s="212"/>
      <c r="J10" s="6"/>
      <c r="K10" s="40"/>
      <c r="L10" s="40"/>
      <c r="Q10" s="20"/>
      <c r="R10" s="20"/>
    </row>
    <row r="11" spans="1:18" s="8" customFormat="1" ht="15.95" customHeight="1">
      <c r="A11" s="5">
        <v>9</v>
      </c>
      <c r="B11" s="233" t="str">
        <f>IF(VLOOKUP(A11,[2]MS!$C$5:$D$20,2,FALSE)=0,"X",VLOOKUP(A11,[2]MS!$C$5:$D$20,2,FALSE))</f>
        <v>Худойкулов Шахзод</v>
      </c>
      <c r="C11" s="234"/>
      <c r="D11" s="15">
        <v>2</v>
      </c>
      <c r="E11" s="212" t="str">
        <f>B12</f>
        <v>Добрынин Роман</v>
      </c>
      <c r="F11" s="212"/>
      <c r="G11" s="18"/>
      <c r="H11" s="221" t="s">
        <v>195</v>
      </c>
      <c r="I11" s="237"/>
      <c r="J11" s="6"/>
      <c r="K11" s="38"/>
      <c r="L11" s="20"/>
      <c r="P11" s="34"/>
      <c r="Q11" s="20"/>
      <c r="R11" s="20"/>
    </row>
    <row r="12" spans="1:18" s="8" customFormat="1" ht="15.95" customHeight="1">
      <c r="A12" s="5">
        <v>8</v>
      </c>
      <c r="B12" s="233" t="str">
        <f>IF(VLOOKUP(A12,[2]MS!$C$5:$D$20,2,FALSE)=0,"X",VLOOKUP(A12,[2]MS!$C$5:$D$20,2,FALSE))</f>
        <v>Добрынин Роман</v>
      </c>
      <c r="C12" s="234"/>
      <c r="D12" s="18"/>
      <c r="E12" s="211" t="s">
        <v>196</v>
      </c>
      <c r="F12" s="211"/>
      <c r="G12" s="6"/>
      <c r="H12" s="20"/>
      <c r="I12" s="36"/>
      <c r="J12" s="15">
        <v>23</v>
      </c>
      <c r="K12" s="212" t="str">
        <f>H10</f>
        <v>Добрынин Роман</v>
      </c>
      <c r="L12" s="212"/>
      <c r="P12" s="20"/>
    </row>
    <row r="13" spans="1:18" s="8" customFormat="1" ht="15.95" customHeight="1">
      <c r="A13" s="5">
        <v>5</v>
      </c>
      <c r="B13" s="233" t="str">
        <f>IF(VLOOKUP(A13,[2]MS!$C$5:$D$20,2,FALSE)=0,"X",VLOOKUP(A13,[2]MS!$C$5:$D$20,2,FALSE))</f>
        <v>Егоров Дмитрий</v>
      </c>
      <c r="C13" s="234"/>
      <c r="D13" s="46">
        <v>3</v>
      </c>
      <c r="E13" s="212" t="str">
        <f>B14</f>
        <v>Михайлов Антон</v>
      </c>
      <c r="F13" s="212"/>
      <c r="G13" s="38"/>
      <c r="H13" s="20"/>
      <c r="I13" s="36"/>
      <c r="J13" s="14"/>
      <c r="K13" s="221" t="s">
        <v>197</v>
      </c>
      <c r="L13" s="237"/>
    </row>
    <row r="14" spans="1:18" s="8" customFormat="1" ht="15.95" customHeight="1">
      <c r="A14" s="5">
        <v>12</v>
      </c>
      <c r="B14" s="233" t="str">
        <f>IF(VLOOKUP(A14,[2]MS!$C$5:$D$20,2,FALSE)=0,"X",VLOOKUP(A14,[2]MS!$C$5:$D$20,2,FALSE))</f>
        <v>Михайлов Антон</v>
      </c>
      <c r="C14" s="234"/>
      <c r="D14" s="18"/>
      <c r="E14" s="211" t="s">
        <v>198</v>
      </c>
      <c r="F14" s="211"/>
      <c r="G14" s="15">
        <v>14</v>
      </c>
      <c r="H14" s="212" t="str">
        <f>E15</f>
        <v>Азизов Хикмат</v>
      </c>
      <c r="I14" s="215"/>
      <c r="J14" s="6"/>
      <c r="K14" s="20"/>
      <c r="M14" s="14"/>
      <c r="N14" s="214" t="s">
        <v>12</v>
      </c>
      <c r="O14" s="214"/>
    </row>
    <row r="15" spans="1:18" s="8" customFormat="1" ht="15.95" customHeight="1">
      <c r="A15" s="5">
        <v>13</v>
      </c>
      <c r="B15" s="233" t="str">
        <f>IF(VLOOKUP(A15,[2]MS!$C$5:$D$20,2,FALSE)=0,"X",VLOOKUP(A15,[2]MS!$C$5:$D$20,2,FALSE))</f>
        <v>Дуничев Николай</v>
      </c>
      <c r="C15" s="234"/>
      <c r="D15" s="15">
        <v>4</v>
      </c>
      <c r="E15" s="212" t="str">
        <f>B16</f>
        <v>Азизов Хикмат</v>
      </c>
      <c r="F15" s="215"/>
      <c r="G15" s="6"/>
      <c r="H15" s="221" t="s">
        <v>199</v>
      </c>
      <c r="I15" s="221"/>
      <c r="J15" s="6"/>
      <c r="K15" s="20"/>
      <c r="L15" s="20"/>
      <c r="M15" s="14"/>
      <c r="N15" s="214"/>
      <c r="O15" s="214"/>
      <c r="P15" s="20"/>
    </row>
    <row r="16" spans="1:18" s="8" customFormat="1" ht="15.95" customHeight="1">
      <c r="A16" s="5">
        <v>4</v>
      </c>
      <c r="B16" s="233" t="str">
        <f>IF(VLOOKUP(A16,[2]MS!$C$5:$D$20,2,FALSE)=0,"X",VLOOKUP(A16,[2]MS!$C$5:$D$20,2,FALSE))</f>
        <v>Азизов Хикмат</v>
      </c>
      <c r="C16" s="234"/>
      <c r="D16" s="18"/>
      <c r="E16" s="211" t="s">
        <v>200</v>
      </c>
      <c r="F16" s="211"/>
      <c r="G16" s="6"/>
      <c r="H16" s="20"/>
      <c r="I16" s="20"/>
      <c r="J16" s="6"/>
      <c r="K16" s="20"/>
      <c r="M16" s="15">
        <v>32</v>
      </c>
      <c r="N16" s="212" t="str">
        <f>K20</f>
        <v>Скрипченко Сергей</v>
      </c>
      <c r="O16" s="212"/>
    </row>
    <row r="17" spans="1:29" s="8" customFormat="1" ht="15.95" customHeight="1">
      <c r="A17" s="5">
        <v>3</v>
      </c>
      <c r="B17" s="233" t="str">
        <f>IF(VLOOKUP(A17,[2]MS!$C$5:$D$20,2,FALSE)=0,"X",VLOOKUP(A17,[2]MS!$C$5:$D$20,2,FALSE))</f>
        <v>Скрипченко Сергей</v>
      </c>
      <c r="C17" s="234"/>
      <c r="D17" s="15">
        <v>5</v>
      </c>
      <c r="E17" s="212" t="str">
        <f>B17</f>
        <v>Скрипченко Сергей</v>
      </c>
      <c r="F17" s="212"/>
      <c r="G17" s="6"/>
      <c r="H17" s="40"/>
      <c r="I17" s="40"/>
      <c r="J17" s="6"/>
      <c r="K17" s="20"/>
      <c r="L17" s="20"/>
      <c r="M17" s="14"/>
      <c r="N17" s="236" t="s">
        <v>201</v>
      </c>
      <c r="O17" s="236"/>
    </row>
    <row r="18" spans="1:29" s="8" customFormat="1" ht="15.95" customHeight="1">
      <c r="A18" s="5">
        <v>14</v>
      </c>
      <c r="B18" s="233" t="str">
        <f>IF(VLOOKUP(A18,[2]MS!$C$5:$D$20,2,FALSE)=0,"X",VLOOKUP(A18,[2]MS!$C$5:$D$20,2,FALSE))</f>
        <v>Павлов Виталий</v>
      </c>
      <c r="C18" s="234"/>
      <c r="D18" s="18"/>
      <c r="E18" s="211" t="s">
        <v>202</v>
      </c>
      <c r="F18" s="218"/>
      <c r="G18" s="15">
        <v>15</v>
      </c>
      <c r="H18" s="212" t="str">
        <f>E17</f>
        <v>Скрипченко Сергей</v>
      </c>
      <c r="I18" s="212"/>
      <c r="J18" s="6"/>
      <c r="K18" s="40"/>
      <c r="L18" s="40"/>
      <c r="M18" s="14"/>
      <c r="N18" s="20"/>
    </row>
    <row r="19" spans="1:29" s="8" customFormat="1" ht="15.95" customHeight="1">
      <c r="A19" s="5">
        <v>11</v>
      </c>
      <c r="B19" s="233" t="str">
        <f>IF(VLOOKUP(A19,[2]MS!$C$5:$D$20,2,FALSE)=0,"X",VLOOKUP(A19,[2]MS!$C$5:$D$20,2,FALSE))</f>
        <v>Ратников Сергей</v>
      </c>
      <c r="C19" s="234"/>
      <c r="D19" s="15">
        <v>6</v>
      </c>
      <c r="E19" s="212" t="str">
        <f>B20</f>
        <v>Понамарев Дмитрий</v>
      </c>
      <c r="F19" s="212"/>
      <c r="G19" s="18"/>
      <c r="H19" s="221" t="s">
        <v>203</v>
      </c>
      <c r="I19" s="237"/>
      <c r="J19" s="6"/>
      <c r="K19" s="38"/>
      <c r="L19" s="20"/>
      <c r="M19" s="14"/>
      <c r="N19" s="20"/>
    </row>
    <row r="20" spans="1:29" s="8" customFormat="1" ht="15.95" customHeight="1">
      <c r="A20" s="5">
        <v>6</v>
      </c>
      <c r="B20" s="233" t="str">
        <f>IF(VLOOKUP(A20,[2]MS!$C$5:$D$20,2,FALSE)=0,"X",VLOOKUP(A20,[2]MS!$C$5:$D$20,2,FALSE))</f>
        <v>Понамарев Дмитрий</v>
      </c>
      <c r="C20" s="234"/>
      <c r="D20" s="18"/>
      <c r="E20" s="211" t="s">
        <v>204</v>
      </c>
      <c r="F20" s="211"/>
      <c r="G20" s="6"/>
      <c r="H20" s="20"/>
      <c r="I20" s="36"/>
      <c r="J20" s="15">
        <v>24</v>
      </c>
      <c r="K20" s="212" t="str">
        <f>H18</f>
        <v>Скрипченко Сергей</v>
      </c>
      <c r="L20" s="215"/>
      <c r="M20" s="14"/>
      <c r="N20" s="23"/>
    </row>
    <row r="21" spans="1:29" s="8" customFormat="1" ht="15.95" customHeight="1">
      <c r="A21" s="5">
        <v>7</v>
      </c>
      <c r="B21" s="233" t="str">
        <f>IF(VLOOKUP(A21,[2]MS!$C$5:$D$20,2,FALSE)=0,"X",VLOOKUP(A21,[2]MS!$C$5:$D$20,2,FALSE))</f>
        <v>Баканов Максим</v>
      </c>
      <c r="C21" s="234"/>
      <c r="D21" s="15">
        <v>7</v>
      </c>
      <c r="E21" s="212" t="str">
        <f>B21</f>
        <v>Баканов Максим</v>
      </c>
      <c r="F21" s="212"/>
      <c r="G21" s="6"/>
      <c r="H21" s="20"/>
      <c r="I21" s="36"/>
      <c r="J21" s="14"/>
      <c r="K21" s="238" t="s">
        <v>205</v>
      </c>
      <c r="L21" s="221"/>
      <c r="M21" s="6"/>
      <c r="N21" s="22"/>
      <c r="T21" s="6"/>
      <c r="U21" s="5"/>
      <c r="V21" s="40"/>
      <c r="W21" s="40"/>
      <c r="X21" s="6"/>
      <c r="Y21" s="38"/>
      <c r="Z21" s="38"/>
      <c r="AA21" s="6"/>
      <c r="AB21" s="20"/>
      <c r="AC21" s="20"/>
    </row>
    <row r="22" spans="1:29" s="8" customFormat="1" ht="15.95" customHeight="1">
      <c r="A22" s="5">
        <v>10</v>
      </c>
      <c r="B22" s="233" t="str">
        <f>IF(VLOOKUP(A22,[2]MS!$C$5:$D$20,2,FALSE)=0,"X",VLOOKUP(A22,[2]MS!$C$5:$D$20,2,FALSE))</f>
        <v>Иванов Сергей</v>
      </c>
      <c r="C22" s="234"/>
      <c r="D22" s="18"/>
      <c r="E22" s="239" t="s">
        <v>45</v>
      </c>
      <c r="F22" s="211"/>
      <c r="G22" s="15">
        <v>16</v>
      </c>
      <c r="H22" s="212" t="str">
        <f>E21</f>
        <v>Баканов Максим</v>
      </c>
      <c r="I22" s="215"/>
      <c r="J22" s="6"/>
      <c r="K22" s="20"/>
      <c r="M22" s="5"/>
    </row>
    <row r="23" spans="1:29" s="8" customFormat="1" ht="15.95" customHeight="1">
      <c r="A23" s="5">
        <v>15</v>
      </c>
      <c r="B23" s="219" t="str">
        <f>IF(VLOOKUP(A23,[2]MS!$C$5:$D$20,2,FALSE)=0,"X",VLOOKUP(A23,[2]MS!$C$5:$D$20,2,FALSE))</f>
        <v>Гунбин Иван</v>
      </c>
      <c r="C23" s="220"/>
      <c r="D23" s="15">
        <v>8</v>
      </c>
      <c r="E23" s="212" t="str">
        <f>B24</f>
        <v>Ма Динь Туан</v>
      </c>
      <c r="F23" s="215"/>
      <c r="G23" s="6"/>
      <c r="H23" s="221" t="s">
        <v>206</v>
      </c>
      <c r="I23" s="221"/>
      <c r="J23" s="6"/>
      <c r="K23" s="20"/>
      <c r="L23" s="20"/>
      <c r="M23" s="6"/>
    </row>
    <row r="24" spans="1:29" s="8" customFormat="1" ht="15.95" customHeight="1">
      <c r="A24" s="5">
        <v>2</v>
      </c>
      <c r="B24" s="233" t="str">
        <f>IF(VLOOKUP(A24,[2]MS!$C$5:$D$20,2,FALSE)=0,"X",VLOOKUP(A24,[2]MS!$C$5:$D$20,2,FALSE))</f>
        <v>Ма Динь Туан</v>
      </c>
      <c r="C24" s="234"/>
      <c r="D24" s="18"/>
      <c r="E24" s="211" t="s">
        <v>207</v>
      </c>
      <c r="F24" s="211"/>
      <c r="G24" s="6"/>
      <c r="H24" s="20"/>
      <c r="I24" s="20"/>
    </row>
    <row r="25" spans="1:29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19" t="str">
        <f>IF(K12=H10,H14,H10)</f>
        <v>Азизов Хикмат</v>
      </c>
      <c r="I25" s="220"/>
      <c r="J25" s="15">
        <v>31</v>
      </c>
      <c r="K25" s="212" t="str">
        <f>H26</f>
        <v>Баканов Максим</v>
      </c>
      <c r="L25" s="212"/>
      <c r="M25" s="213" t="s">
        <v>9</v>
      </c>
      <c r="N25" s="213"/>
    </row>
    <row r="26" spans="1:29" s="8" customFormat="1" ht="15.95" customHeight="1">
      <c r="A26" s="5"/>
      <c r="B26" s="40"/>
      <c r="C26" s="40"/>
      <c r="D26" s="6"/>
      <c r="E26" s="38"/>
      <c r="F26" s="38"/>
      <c r="G26" s="5">
        <v>-24</v>
      </c>
      <c r="H26" s="219" t="str">
        <f>IF(K20=H18,H22,H18)</f>
        <v>Баканов Максим</v>
      </c>
      <c r="I26" s="220"/>
      <c r="J26" s="18"/>
      <c r="K26" s="236" t="s">
        <v>208</v>
      </c>
      <c r="L26" s="236"/>
      <c r="M26" s="213"/>
      <c r="N26" s="213"/>
    </row>
    <row r="27" spans="1:29" s="8" customFormat="1" ht="15.95" customHeight="1">
      <c r="A27" s="5"/>
      <c r="B27" s="4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29" s="8" customFormat="1" ht="15.95" customHeight="1">
      <c r="A28" s="5">
        <v>-13</v>
      </c>
      <c r="B28" s="233" t="str">
        <f>IF(H10=E9,E11,E9)</f>
        <v>Мирошниченко Павел</v>
      </c>
      <c r="C28" s="234"/>
      <c r="D28" s="15">
        <v>21</v>
      </c>
      <c r="E28" s="207" t="str">
        <f>B28</f>
        <v>Мирошниченко Павел</v>
      </c>
      <c r="F28" s="207"/>
      <c r="G28" s="6"/>
      <c r="H28" s="20"/>
      <c r="I28" s="20"/>
      <c r="J28" s="20"/>
      <c r="K28" s="40"/>
      <c r="L28" s="40"/>
      <c r="M28" s="6"/>
      <c r="N28" s="37"/>
      <c r="O28" s="37"/>
    </row>
    <row r="29" spans="1:29" s="8" customFormat="1" ht="15.95" customHeight="1">
      <c r="A29" s="5">
        <v>-14</v>
      </c>
      <c r="B29" s="233" t="str">
        <f>IF(H14=E13,E15,E13)</f>
        <v>Михайлов Антон</v>
      </c>
      <c r="C29" s="234"/>
      <c r="D29" s="18"/>
      <c r="E29" s="211" t="s">
        <v>209</v>
      </c>
      <c r="F29" s="218"/>
      <c r="G29" s="15">
        <v>30</v>
      </c>
      <c r="H29" s="212" t="str">
        <f>E30</f>
        <v>Понамарев Дмитрий</v>
      </c>
      <c r="I29" s="212"/>
      <c r="J29" s="214" t="s">
        <v>8</v>
      </c>
      <c r="K29" s="214"/>
      <c r="L29" s="40"/>
      <c r="M29" s="6"/>
      <c r="N29" s="37"/>
      <c r="O29" s="37"/>
    </row>
    <row r="30" spans="1:29" s="8" customFormat="1" ht="15.95" customHeight="1">
      <c r="A30" s="5">
        <v>-15</v>
      </c>
      <c r="B30" s="233" t="str">
        <f>IF(H18=E17,E19,E17)</f>
        <v>Понамарев Дмитрий</v>
      </c>
      <c r="C30" s="234"/>
      <c r="D30" s="15">
        <v>22</v>
      </c>
      <c r="E30" s="215" t="str">
        <f>B30</f>
        <v>Понамарев Дмитрий</v>
      </c>
      <c r="F30" s="217"/>
      <c r="G30" s="14"/>
      <c r="H30" s="238" t="s">
        <v>210</v>
      </c>
      <c r="I30" s="221"/>
      <c r="J30" s="214"/>
      <c r="K30" s="214"/>
      <c r="L30" s="40"/>
      <c r="M30" s="6"/>
      <c r="N30" s="37"/>
      <c r="O30" s="37"/>
    </row>
    <row r="31" spans="1:29" s="8" customFormat="1" ht="15.95" customHeight="1">
      <c r="A31" s="5">
        <v>-16</v>
      </c>
      <c r="B31" s="233" t="str">
        <f>IF(H22=E21,E23,E21)</f>
        <v>Ма Динь Туан</v>
      </c>
      <c r="C31" s="234"/>
      <c r="D31" s="18"/>
      <c r="E31" s="211" t="s">
        <v>30</v>
      </c>
      <c r="F31" s="211"/>
      <c r="G31" s="6"/>
      <c r="H31" s="40"/>
      <c r="I31" s="40"/>
      <c r="J31" s="20"/>
      <c r="K31" s="40"/>
      <c r="L31" s="40"/>
      <c r="M31" s="6"/>
      <c r="N31" s="37"/>
      <c r="O31" s="37"/>
    </row>
    <row r="32" spans="1:29" s="8" customFormat="1" ht="15.95" customHeight="1">
      <c r="E32" s="39"/>
      <c r="F32" s="39"/>
      <c r="K32" s="40"/>
      <c r="L32" s="40"/>
      <c r="M32" s="6"/>
      <c r="N32" s="37"/>
      <c r="O32" s="37"/>
    </row>
    <row r="33" spans="1:32" s="8" customFormat="1" ht="15.95" customHeight="1">
      <c r="A33" s="6">
        <v>-21</v>
      </c>
      <c r="B33" s="233" t="str">
        <f>IF(E28=B28,B29,B28)</f>
        <v>Михайлов Антон</v>
      </c>
      <c r="C33" s="234"/>
      <c r="D33" s="21">
        <v>29</v>
      </c>
      <c r="E33" s="212" t="str">
        <f>B34</f>
        <v>Ма Динь Туан</v>
      </c>
      <c r="F33" s="212"/>
      <c r="G33" s="213" t="s">
        <v>7</v>
      </c>
      <c r="H33" s="213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33" t="str">
        <f>IF(E30=B30,B31,B30)</f>
        <v>Ма Динь Туан</v>
      </c>
      <c r="C34" s="234"/>
      <c r="D34" s="18"/>
      <c r="E34" s="211" t="s">
        <v>211</v>
      </c>
      <c r="F34" s="211"/>
      <c r="G34" s="213"/>
      <c r="H34" s="213"/>
      <c r="K34" s="40"/>
      <c r="L34" s="40"/>
      <c r="M34" s="6"/>
      <c r="N34" s="37"/>
      <c r="O34" s="37"/>
    </row>
    <row r="35" spans="1:32" s="8" customFormat="1" ht="15.95" customHeight="1">
      <c r="A35" s="5"/>
      <c r="B35" s="20"/>
      <c r="C35" s="2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</row>
    <row r="36" spans="1:32" s="8" customFormat="1" ht="15.95" customHeight="1">
      <c r="A36" s="5">
        <v>-1</v>
      </c>
      <c r="B36" s="233" t="str">
        <f>IF(E9=B9,B10,B9)</f>
        <v>Мякушко Никита</v>
      </c>
      <c r="C36" s="234"/>
      <c r="D36" s="6">
        <v>9</v>
      </c>
      <c r="E36" s="212" t="str">
        <f>B36</f>
        <v>Мякушко Никита</v>
      </c>
      <c r="F36" s="212"/>
      <c r="G36" s="5"/>
      <c r="J36" s="5"/>
      <c r="M36" s="5"/>
    </row>
    <row r="37" spans="1:32" s="8" customFormat="1" ht="15.95" customHeight="1">
      <c r="A37" s="5">
        <v>-2</v>
      </c>
      <c r="B37" s="233" t="str">
        <f>IF(E11=B11,B12,B11)</f>
        <v>Худойкулов Шахзод</v>
      </c>
      <c r="C37" s="234"/>
      <c r="D37" s="18"/>
      <c r="E37" s="211" t="s">
        <v>25</v>
      </c>
      <c r="F37" s="218"/>
      <c r="G37" s="15">
        <v>19</v>
      </c>
      <c r="H37" s="212" t="str">
        <f>E36</f>
        <v>Мякушко Никита</v>
      </c>
      <c r="I37" s="212"/>
      <c r="J37" s="6"/>
      <c r="K37" s="40"/>
      <c r="L37" s="40"/>
      <c r="M37" s="6"/>
      <c r="N37" s="20"/>
    </row>
    <row r="38" spans="1:32" s="8" customFormat="1" ht="15.95" customHeight="1">
      <c r="A38" s="5">
        <v>-3</v>
      </c>
      <c r="B38" s="233" t="str">
        <f>IF(E13=B13,B14,B13)</f>
        <v>Егоров Дмитрий</v>
      </c>
      <c r="C38" s="234"/>
      <c r="D38" s="15">
        <v>10</v>
      </c>
      <c r="E38" s="215" t="str">
        <f>B38</f>
        <v>Егоров Дмитрий</v>
      </c>
      <c r="F38" s="217"/>
      <c r="G38" s="47"/>
      <c r="H38" s="221" t="s">
        <v>212</v>
      </c>
      <c r="I38" s="237"/>
      <c r="J38" s="6"/>
      <c r="K38" s="38"/>
      <c r="L38" s="20"/>
      <c r="M38" s="6"/>
      <c r="N38" s="20"/>
    </row>
    <row r="39" spans="1:32" s="8" customFormat="1" ht="15.95" customHeight="1">
      <c r="A39" s="5">
        <v>-4</v>
      </c>
      <c r="B39" s="233" t="str">
        <f>IF(E15=B15,B16,B15)</f>
        <v>Дуничев Николай</v>
      </c>
      <c r="C39" s="234"/>
      <c r="D39" s="18"/>
      <c r="E39" s="211" t="s">
        <v>213</v>
      </c>
      <c r="F39" s="211"/>
      <c r="G39" s="6"/>
      <c r="H39" s="20"/>
      <c r="I39" s="36"/>
      <c r="J39" s="15">
        <v>28</v>
      </c>
      <c r="K39" s="212" t="str">
        <f>H37</f>
        <v>Мякушко Никита</v>
      </c>
      <c r="L39" s="212"/>
      <c r="M39" s="214" t="s">
        <v>6</v>
      </c>
      <c r="N39" s="214"/>
      <c r="P39" s="20"/>
    </row>
    <row r="40" spans="1:32" s="8" customFormat="1" ht="15.95" customHeight="1">
      <c r="A40" s="5">
        <v>-5</v>
      </c>
      <c r="B40" s="233" t="str">
        <f>IF(E17=B17,B18,B17)</f>
        <v>Павлов Виталий</v>
      </c>
      <c r="C40" s="234"/>
      <c r="D40" s="15">
        <v>11</v>
      </c>
      <c r="E40" s="212" t="str">
        <f>B40</f>
        <v>Павлов Виталий</v>
      </c>
      <c r="F40" s="212"/>
      <c r="G40" s="6"/>
      <c r="H40" s="20"/>
      <c r="I40" s="36"/>
      <c r="J40" s="14"/>
      <c r="K40" s="221" t="s">
        <v>214</v>
      </c>
      <c r="L40" s="221"/>
      <c r="M40" s="214"/>
      <c r="N40" s="214"/>
    </row>
    <row r="41" spans="1:32" s="8" customFormat="1" ht="15.95" customHeight="1">
      <c r="A41" s="5">
        <v>-6</v>
      </c>
      <c r="B41" s="233" t="str">
        <f>IF(E19=B19,B20,B19)</f>
        <v>Ратников Сергей</v>
      </c>
      <c r="C41" s="234"/>
      <c r="D41" s="18"/>
      <c r="E41" s="211" t="s">
        <v>23</v>
      </c>
      <c r="F41" s="211"/>
      <c r="G41" s="15">
        <v>20</v>
      </c>
      <c r="H41" s="212" t="str">
        <f>E40</f>
        <v>Павлов Виталий</v>
      </c>
      <c r="I41" s="215"/>
      <c r="J41" s="6"/>
      <c r="K41" s="20"/>
      <c r="M41" s="5"/>
    </row>
    <row r="42" spans="1:32" s="8" customFormat="1" ht="15.95" customHeight="1">
      <c r="A42" s="5">
        <v>-7</v>
      </c>
      <c r="B42" s="233" t="str">
        <f>IF(E21=B21,B22,B21)</f>
        <v>Иванов Сергей</v>
      </c>
      <c r="C42" s="234"/>
      <c r="D42" s="15">
        <v>12</v>
      </c>
      <c r="E42" s="215" t="str">
        <f>B42</f>
        <v>Иванов Сергей</v>
      </c>
      <c r="F42" s="217"/>
      <c r="G42" s="6"/>
      <c r="H42" s="221" t="s">
        <v>215</v>
      </c>
      <c r="I42" s="221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233" t="str">
        <f>IF(E23=B23,B24,B23)</f>
        <v>Гунбин Иван</v>
      </c>
      <c r="C43" s="234"/>
      <c r="D43" s="47"/>
      <c r="E43" s="211" t="s">
        <v>216</v>
      </c>
      <c r="F43" s="211"/>
      <c r="G43" s="6"/>
      <c r="H43" s="20"/>
      <c r="I43" s="20"/>
      <c r="AC43" s="5"/>
    </row>
    <row r="44" spans="1:32" s="8" customFormat="1" ht="15.95" customHeight="1">
      <c r="E44" s="39"/>
      <c r="F44" s="39"/>
      <c r="AC44" s="5"/>
    </row>
    <row r="45" spans="1:32" s="8" customFormat="1" ht="15.95" customHeight="1">
      <c r="A45" s="6">
        <v>-19</v>
      </c>
      <c r="B45" s="233" t="str">
        <f>IF(H37=E36,E38,E36)</f>
        <v>Егоров Дмитрий</v>
      </c>
      <c r="C45" s="234"/>
      <c r="D45" s="14">
        <v>27</v>
      </c>
      <c r="E45" s="212" t="str">
        <f>B45</f>
        <v>Егоров Дмитрий</v>
      </c>
      <c r="F45" s="212"/>
      <c r="G45" s="213" t="s">
        <v>5</v>
      </c>
      <c r="H45" s="213"/>
      <c r="O45" s="37"/>
      <c r="AC45" s="5"/>
    </row>
    <row r="46" spans="1:32" s="8" customFormat="1" ht="15.95" customHeight="1">
      <c r="A46" s="6">
        <v>-20</v>
      </c>
      <c r="B46" s="233" t="str">
        <f>IF(H41=E40,E42,E40)</f>
        <v>Иванов Сергей</v>
      </c>
      <c r="C46" s="234"/>
      <c r="D46" s="18"/>
      <c r="E46" s="236" t="s">
        <v>217</v>
      </c>
      <c r="F46" s="236"/>
      <c r="G46" s="213"/>
      <c r="H46" s="213"/>
      <c r="AC46" s="5"/>
    </row>
    <row r="47" spans="1:32" s="8" customFormat="1" ht="15.95" customHeight="1">
      <c r="A47" s="5"/>
      <c r="B47" s="20"/>
      <c r="C47" s="20"/>
      <c r="D47" s="6"/>
      <c r="E47" s="38"/>
      <c r="F47" s="38"/>
      <c r="G47" s="6"/>
      <c r="H47" s="40"/>
      <c r="I47" s="40"/>
      <c r="J47" s="6"/>
      <c r="K47" s="37"/>
      <c r="L47" s="37"/>
      <c r="M47" s="16"/>
      <c r="AC47" s="5"/>
    </row>
    <row r="48" spans="1:32" s="13" customFormat="1" ht="15.95" customHeight="1">
      <c r="A48" s="5">
        <v>-9</v>
      </c>
      <c r="B48" s="233" t="str">
        <f>IF(E36=B36,B37,B36)</f>
        <v>Худойкулов Шахзод</v>
      </c>
      <c r="C48" s="234"/>
      <c r="D48" s="21">
        <v>17</v>
      </c>
      <c r="E48" s="212" t="str">
        <f>B49</f>
        <v>Дуничев Николай</v>
      </c>
      <c r="F48" s="212"/>
      <c r="G48" s="6"/>
      <c r="H48" s="40"/>
      <c r="I48" s="40"/>
      <c r="J48" s="6"/>
    </row>
    <row r="49" spans="1:15" s="13" customFormat="1" ht="15.95" customHeight="1">
      <c r="A49" s="5">
        <v>-10</v>
      </c>
      <c r="B49" s="233" t="str">
        <f>IF(E38=B38,B39,B38)</f>
        <v>Дуничев Николай</v>
      </c>
      <c r="C49" s="234"/>
      <c r="D49" s="47"/>
      <c r="E49" s="221" t="s">
        <v>218</v>
      </c>
      <c r="F49" s="221"/>
      <c r="G49" s="15">
        <v>26</v>
      </c>
      <c r="H49" s="212" t="str">
        <f>E50</f>
        <v>Гунбин Иван</v>
      </c>
      <c r="I49" s="212"/>
      <c r="J49" s="214" t="s">
        <v>3</v>
      </c>
      <c r="K49" s="214"/>
    </row>
    <row r="50" spans="1:15" s="13" customFormat="1" ht="15.95" customHeight="1">
      <c r="A50" s="5">
        <v>-11</v>
      </c>
      <c r="B50" s="233" t="str">
        <f>IF(E40=B40,B41,B40)</f>
        <v>Ратников Сергей</v>
      </c>
      <c r="C50" s="234"/>
      <c r="D50" s="21">
        <v>18</v>
      </c>
      <c r="E50" s="212" t="str">
        <f>B51</f>
        <v>Гунбин Иван</v>
      </c>
      <c r="F50" s="215"/>
      <c r="G50" s="6"/>
      <c r="H50" s="221" t="s">
        <v>219</v>
      </c>
      <c r="I50" s="221"/>
      <c r="J50" s="214"/>
      <c r="K50" s="214"/>
    </row>
    <row r="51" spans="1:15" s="13" customFormat="1" ht="15.95" customHeight="1">
      <c r="A51" s="5">
        <v>-12</v>
      </c>
      <c r="B51" s="233" t="str">
        <f>IF(E42=B42,B43,B42)</f>
        <v>Гунбин Иван</v>
      </c>
      <c r="C51" s="234"/>
      <c r="D51" s="47"/>
      <c r="E51" s="221" t="s">
        <v>220</v>
      </c>
      <c r="F51" s="235"/>
      <c r="G51" s="6"/>
      <c r="H51" s="20"/>
      <c r="I51" s="20"/>
      <c r="J51" s="20"/>
    </row>
    <row r="52" spans="1:15" s="13" customFormat="1" ht="15.95" customHeight="1">
      <c r="A52" s="8"/>
      <c r="B52" s="8"/>
      <c r="C52" s="8"/>
      <c r="D52" s="8"/>
      <c r="E52" s="39"/>
      <c r="F52" s="39"/>
      <c r="G52" s="8"/>
      <c r="H52" s="8"/>
      <c r="I52" s="8"/>
      <c r="J52" s="8"/>
    </row>
    <row r="53" spans="1:15" s="13" customFormat="1" ht="15.95" customHeight="1">
      <c r="A53" s="6">
        <v>-17</v>
      </c>
      <c r="B53" s="233" t="str">
        <f>IF(E48=B48,B49,B48)</f>
        <v>Худойкулов Шахзод</v>
      </c>
      <c r="C53" s="234"/>
      <c r="D53" s="14">
        <v>25</v>
      </c>
      <c r="E53" s="212" t="str">
        <f>B53</f>
        <v>Худойкулов Шахзод</v>
      </c>
      <c r="F53" s="212"/>
      <c r="G53" s="213" t="s">
        <v>2</v>
      </c>
      <c r="H53" s="213"/>
      <c r="I53" s="8"/>
      <c r="J53" s="8"/>
    </row>
    <row r="54" spans="1:15" s="13" customFormat="1" ht="15.95" customHeight="1">
      <c r="A54" s="6">
        <v>-18</v>
      </c>
      <c r="B54" s="233" t="str">
        <f>IF(E50=B50,B51,B50)</f>
        <v>Ратников Сергей</v>
      </c>
      <c r="C54" s="234"/>
      <c r="D54" s="47"/>
      <c r="E54" s="211" t="s">
        <v>221</v>
      </c>
      <c r="F54" s="211"/>
      <c r="G54" s="213"/>
      <c r="H54" s="213"/>
      <c r="I54" s="8"/>
      <c r="J54" s="8"/>
    </row>
    <row r="55" spans="1:15" s="13" customFormat="1" ht="15.95" customHeight="1"/>
    <row r="56" spans="1:15" s="8" customFormat="1" ht="15.95" customHeight="1">
      <c r="A56" s="11"/>
      <c r="H56" s="206"/>
      <c r="I56" s="206"/>
      <c r="J56" s="6"/>
      <c r="K56" s="207"/>
      <c r="L56" s="207"/>
      <c r="M56" s="12"/>
      <c r="N56" s="206"/>
      <c r="O56" s="206"/>
    </row>
    <row r="57" spans="1:15" s="8" customFormat="1" ht="15.95" customHeight="1">
      <c r="A57" s="11"/>
      <c r="B57" s="10"/>
      <c r="C57" s="208" t="s">
        <v>1</v>
      </c>
      <c r="D57" s="208"/>
      <c r="E57" s="208"/>
      <c r="G57" s="41"/>
      <c r="H57" s="41"/>
      <c r="I57" s="42"/>
      <c r="J57" s="43" t="str">
        <f>[2]MS!D53</f>
        <v>С.А. Ратников</v>
      </c>
      <c r="K57" s="9"/>
      <c r="L57" s="9"/>
      <c r="M57" s="3"/>
    </row>
    <row r="58" spans="1:15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15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[2]MS!D54</f>
        <v>Е.Н. Жуков</v>
      </c>
      <c r="M59" s="5"/>
    </row>
    <row r="60" spans="1:15" s="8" customFormat="1" ht="15.9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D61" s="5"/>
      <c r="G61" s="5"/>
      <c r="I61" s="20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s="8" customFormat="1" ht="11.25" customHeight="1">
      <c r="A284" s="5"/>
      <c r="D284" s="5"/>
      <c r="G284" s="5"/>
      <c r="I284" s="20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  <c r="P299" s="8"/>
      <c r="Q299" s="8"/>
      <c r="R299" s="8"/>
      <c r="S299" s="8"/>
      <c r="T299" s="8"/>
      <c r="U299" s="8"/>
    </row>
    <row r="300" spans="1:21" ht="11.25" customHeight="1">
      <c r="A300" s="35"/>
      <c r="D300" s="35"/>
      <c r="G300" s="35"/>
      <c r="I300" s="35"/>
      <c r="J300" s="35"/>
      <c r="M300" s="35"/>
      <c r="P300" s="8"/>
      <c r="Q300" s="8"/>
      <c r="R300" s="8"/>
      <c r="S300" s="8"/>
      <c r="T300" s="8"/>
      <c r="U300" s="8"/>
    </row>
    <row r="301" spans="1:21" ht="11.25" customHeight="1">
      <c r="A301" s="35"/>
      <c r="D301" s="35"/>
      <c r="G301" s="35"/>
      <c r="I301" s="35"/>
      <c r="J301" s="35"/>
      <c r="M301" s="35"/>
      <c r="P301" s="8"/>
      <c r="Q301" s="8"/>
      <c r="R301" s="8"/>
      <c r="S301" s="8"/>
      <c r="T301" s="8"/>
      <c r="U301" s="8"/>
    </row>
    <row r="302" spans="1:21" ht="11.25" customHeight="1">
      <c r="A302" s="35"/>
      <c r="D302" s="35"/>
      <c r="G302" s="35"/>
      <c r="I302" s="35"/>
      <c r="J302" s="35"/>
      <c r="M302" s="35"/>
      <c r="P302" s="8"/>
      <c r="Q302" s="8"/>
      <c r="R302" s="8"/>
      <c r="S302" s="8"/>
      <c r="T302" s="8"/>
      <c r="U302" s="8"/>
    </row>
    <row r="303" spans="1:21" ht="11.25" customHeight="1">
      <c r="A303" s="35"/>
      <c r="D303" s="35"/>
      <c r="G303" s="35"/>
      <c r="I303" s="35"/>
      <c r="J303" s="35"/>
      <c r="M303" s="35"/>
      <c r="P303" s="8"/>
      <c r="Q303" s="8"/>
      <c r="R303" s="8"/>
      <c r="S303" s="8"/>
      <c r="T303" s="8"/>
      <c r="U303" s="8"/>
    </row>
    <row r="304" spans="1:21" ht="11.25" customHeight="1">
      <c r="A304" s="35"/>
      <c r="D304" s="35"/>
      <c r="G304" s="35"/>
      <c r="I304" s="35"/>
      <c r="J304" s="35"/>
      <c r="M304" s="35"/>
      <c r="P304" s="8"/>
      <c r="Q304" s="8"/>
      <c r="R304" s="8"/>
      <c r="S304" s="8"/>
      <c r="T304" s="8"/>
      <c r="U304" s="8"/>
    </row>
    <row r="305" spans="1:21" ht="11.25" customHeight="1">
      <c r="A305" s="35"/>
      <c r="D305" s="35"/>
      <c r="G305" s="35"/>
      <c r="I305" s="35"/>
      <c r="J305" s="35"/>
      <c r="M305" s="35"/>
      <c r="P305" s="8"/>
      <c r="Q305" s="8"/>
      <c r="R305" s="8"/>
      <c r="S305" s="8"/>
      <c r="T305" s="8"/>
      <c r="U305" s="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35" customWidth="1"/>
    <col min="4" max="4" width="3.7109375" style="2" customWidth="1"/>
    <col min="5" max="6" width="10.7109375" style="35" customWidth="1"/>
    <col min="7" max="7" width="3.7109375" style="2" customWidth="1"/>
    <col min="8" max="8" width="10.7109375" style="35" customWidth="1"/>
    <col min="9" max="9" width="10.7109375" style="44" customWidth="1"/>
    <col min="10" max="10" width="3.7109375" style="3" customWidth="1"/>
    <col min="11" max="12" width="10.7109375" style="35" customWidth="1"/>
    <col min="13" max="13" width="3.7109375" style="2" customWidth="1"/>
    <col min="14" max="15" width="10.7109375" style="35" customWidth="1"/>
    <col min="16" max="16384" width="7.140625" style="35"/>
  </cols>
  <sheetData>
    <row r="1" spans="1:29" ht="15.9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9" ht="15.95" customHeight="1">
      <c r="A2" s="228" t="s">
        <v>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29" ht="15.95" customHeight="1">
      <c r="A3" s="228" t="s">
        <v>17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29" s="32" customFormat="1" ht="15.95" customHeight="1">
      <c r="A4" s="229" t="str">
        <f>[2]MS!B1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29" s="32" customFormat="1" ht="15.95" customHeight="1">
      <c r="A5" s="230" t="s">
        <v>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29" ht="15.95" customHeight="1">
      <c r="B6" s="48"/>
      <c r="C6" s="48"/>
      <c r="D6" s="11"/>
      <c r="E6" s="48"/>
      <c r="F6" s="9"/>
      <c r="G6" s="12"/>
      <c r="H6" s="9"/>
      <c r="I6" s="9"/>
      <c r="J6" s="12"/>
      <c r="K6" s="9"/>
      <c r="L6" s="9"/>
      <c r="M6" s="12"/>
      <c r="N6" s="9"/>
      <c r="O6" s="48"/>
    </row>
    <row r="7" spans="1:29" ht="15.95" customHeight="1">
      <c r="B7" s="7" t="s">
        <v>15</v>
      </c>
      <c r="C7" s="200" t="str">
        <f>[2]MS!B2</f>
        <v>Кемерово</v>
      </c>
      <c r="D7" s="200"/>
      <c r="E7" s="200"/>
      <c r="H7" s="32" t="s">
        <v>14</v>
      </c>
      <c r="I7" s="32"/>
      <c r="J7" s="31"/>
      <c r="K7" s="231" t="str">
        <f>[2]MS!B3</f>
        <v>28-30.06.2019</v>
      </c>
      <c r="L7" s="232"/>
      <c r="N7" s="7" t="s">
        <v>13</v>
      </c>
      <c r="O7" s="30" t="str">
        <f>[2]MS!B21</f>
        <v>MSC</v>
      </c>
    </row>
    <row r="8" spans="1:29" s="8" customFormat="1" ht="15.95" customHeight="1">
      <c r="A8" s="2"/>
      <c r="B8" s="35"/>
      <c r="C8" s="35"/>
      <c r="D8" s="2"/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  <c r="P8" s="20"/>
    </row>
    <row r="9" spans="1:29" s="8" customFormat="1" ht="15.95" customHeight="1">
      <c r="A9" s="5">
        <v>1</v>
      </c>
      <c r="B9" s="219" t="str">
        <f>IF(VLOOKUP(A9,[2]MS!$C$21:$D$36,2,FALSE)=0,"X",VLOOKUP(A9,[2]MS!$C$21:$D$36,2,FALSE))</f>
        <v>Кодиров Шодруз</v>
      </c>
      <c r="C9" s="220"/>
      <c r="D9" s="15">
        <v>1</v>
      </c>
      <c r="E9" s="212" t="str">
        <f>B9</f>
        <v>Кодиров Шодруз</v>
      </c>
      <c r="F9" s="212"/>
      <c r="G9" s="6"/>
      <c r="H9" s="40"/>
      <c r="I9" s="40"/>
      <c r="J9" s="6"/>
      <c r="K9" s="20"/>
      <c r="L9" s="20"/>
    </row>
    <row r="10" spans="1:29" s="8" customFormat="1" ht="15.95" customHeight="1">
      <c r="A10" s="5">
        <v>16</v>
      </c>
      <c r="B10" s="209" t="str">
        <f>IF(VLOOKUP(A10,[2]MS!$C$21:$D$36,2,FALSE)=0,"X",VLOOKUP(A10,[2]MS!$C$21:$D$36,2,FALSE))</f>
        <v>X</v>
      </c>
      <c r="C10" s="210"/>
      <c r="D10" s="18"/>
      <c r="E10" s="211"/>
      <c r="F10" s="218"/>
      <c r="G10" s="15">
        <v>13</v>
      </c>
      <c r="H10" s="212" t="str">
        <f>E9</f>
        <v>Кодиров Шодруз</v>
      </c>
      <c r="I10" s="212"/>
      <c r="J10" s="6"/>
      <c r="K10" s="40"/>
      <c r="L10" s="40"/>
    </row>
    <row r="11" spans="1:29" s="8" customFormat="1" ht="15.95" customHeight="1">
      <c r="A11" s="5">
        <v>9</v>
      </c>
      <c r="B11" s="233" t="str">
        <f>IF(VLOOKUP(A11,[2]MS!$C$21:$D$36,2,FALSE)=0,"X",VLOOKUP(A11,[2]MS!$C$21:$D$36,2,FALSE))</f>
        <v>Баканов Алексей</v>
      </c>
      <c r="C11" s="234"/>
      <c r="D11" s="15">
        <v>2</v>
      </c>
      <c r="E11" s="212" t="str">
        <f>B12</f>
        <v>Курилов Денис</v>
      </c>
      <c r="F11" s="212"/>
      <c r="G11" s="18"/>
      <c r="H11" s="211" t="s">
        <v>23</v>
      </c>
      <c r="I11" s="218"/>
      <c r="J11" s="6"/>
      <c r="K11" s="38"/>
      <c r="L11" s="20"/>
    </row>
    <row r="12" spans="1:29" s="8" customFormat="1" ht="15.95" customHeight="1">
      <c r="A12" s="5">
        <v>8</v>
      </c>
      <c r="B12" s="233" t="str">
        <f>IF(VLOOKUP(A12,[2]MS!$C$21:$D$36,2,FALSE)=0,"X",VLOOKUP(A12,[2]MS!$C$21:$D$36,2,FALSE))</f>
        <v>Курилов Денис</v>
      </c>
      <c r="C12" s="234"/>
      <c r="D12" s="18"/>
      <c r="E12" s="211" t="s">
        <v>222</v>
      </c>
      <c r="F12" s="211"/>
      <c r="G12" s="6"/>
      <c r="H12" s="38"/>
      <c r="I12" s="45"/>
      <c r="J12" s="15">
        <v>23</v>
      </c>
      <c r="K12" s="212" t="str">
        <f>H10</f>
        <v>Кодиров Шодруз</v>
      </c>
      <c r="L12" s="212"/>
    </row>
    <row r="13" spans="1:29" s="8" customFormat="1" ht="15.95" customHeight="1">
      <c r="A13" s="5">
        <v>5</v>
      </c>
      <c r="B13" s="233" t="str">
        <f>IF(VLOOKUP(A13,[2]MS!$C$21:$D$36,2,FALSE)=0,"X",VLOOKUP(A13,[2]MS!$C$21:$D$36,2,FALSE))</f>
        <v>Клинов Вячеслав</v>
      </c>
      <c r="C13" s="234"/>
      <c r="D13" s="46">
        <v>3</v>
      </c>
      <c r="E13" s="212" t="str">
        <f>B13</f>
        <v>Клинов Вячеслав</v>
      </c>
      <c r="F13" s="212"/>
      <c r="G13" s="38"/>
      <c r="H13" s="38"/>
      <c r="I13" s="45"/>
      <c r="J13" s="14"/>
      <c r="K13" s="239" t="s">
        <v>223</v>
      </c>
      <c r="L13" s="218"/>
    </row>
    <row r="14" spans="1:29" s="8" customFormat="1" ht="15.95" customHeight="1">
      <c r="A14" s="5">
        <v>12</v>
      </c>
      <c r="B14" s="233" t="str">
        <f>IF(VLOOKUP(A14,[2]MS!$C$21:$D$36,2,FALSE)=0,"X",VLOOKUP(A14,[2]MS!$C$21:$D$36,2,FALSE))</f>
        <v>Тальвик Илья</v>
      </c>
      <c r="C14" s="234"/>
      <c r="D14" s="18"/>
      <c r="E14" s="211" t="s">
        <v>4</v>
      </c>
      <c r="F14" s="211"/>
      <c r="G14" s="15">
        <v>14</v>
      </c>
      <c r="H14" s="212" t="str">
        <f>E15</f>
        <v>Коцарь Юрий</v>
      </c>
      <c r="I14" s="215"/>
      <c r="J14" s="6"/>
      <c r="K14" s="20"/>
      <c r="M14" s="14"/>
      <c r="N14" s="214" t="s">
        <v>12</v>
      </c>
      <c r="O14" s="214"/>
      <c r="T14" s="6"/>
      <c r="U14" s="5"/>
      <c r="V14" s="40"/>
      <c r="W14" s="40"/>
      <c r="X14" s="6"/>
      <c r="Y14" s="38"/>
      <c r="Z14" s="38"/>
      <c r="AA14" s="6"/>
      <c r="AB14" s="20"/>
      <c r="AC14" s="20"/>
    </row>
    <row r="15" spans="1:29" s="8" customFormat="1" ht="15.95" customHeight="1">
      <c r="A15" s="5">
        <v>13</v>
      </c>
      <c r="B15" s="209" t="str">
        <f>IF(VLOOKUP(A15,[2]MS!$C$21:$D$36,2,FALSE)=0,"X",VLOOKUP(A15,[2]MS!$C$21:$D$36,2,FALSE))</f>
        <v>X</v>
      </c>
      <c r="C15" s="210"/>
      <c r="D15" s="15">
        <v>4</v>
      </c>
      <c r="E15" s="212" t="str">
        <f>B16</f>
        <v>Коцарь Юрий</v>
      </c>
      <c r="F15" s="215"/>
      <c r="G15" s="6"/>
      <c r="H15" s="211" t="s">
        <v>29</v>
      </c>
      <c r="I15" s="211"/>
      <c r="J15" s="6"/>
      <c r="K15" s="20"/>
      <c r="L15" s="20"/>
      <c r="M15" s="14"/>
      <c r="N15" s="214"/>
      <c r="O15" s="214"/>
    </row>
    <row r="16" spans="1:29" s="8" customFormat="1" ht="15.95" customHeight="1">
      <c r="A16" s="5">
        <v>4</v>
      </c>
      <c r="B16" s="233" t="str">
        <f>IF(VLOOKUP(A16,[2]MS!$C$21:$D$36,2,FALSE)=0,"X",VLOOKUP(A16,[2]MS!$C$21:$D$36,2,FALSE))</f>
        <v>Коцарь Юрий</v>
      </c>
      <c r="C16" s="234"/>
      <c r="D16" s="18"/>
      <c r="E16" s="211"/>
      <c r="F16" s="211"/>
      <c r="G16" s="6"/>
      <c r="H16" s="38"/>
      <c r="I16" s="38"/>
      <c r="J16" s="6"/>
      <c r="K16" s="20"/>
      <c r="M16" s="15">
        <v>32</v>
      </c>
      <c r="N16" s="212" t="str">
        <f>K12</f>
        <v>Кодиров Шодруз</v>
      </c>
      <c r="O16" s="212"/>
    </row>
    <row r="17" spans="1:16" s="8" customFormat="1" ht="15.95" customHeight="1">
      <c r="A17" s="5">
        <v>3</v>
      </c>
      <c r="B17" s="233" t="str">
        <f>IF(VLOOKUP(A17,[2]MS!$C$21:$D$36,2,FALSE)=0,"X",VLOOKUP(A17,[2]MS!$C$21:$D$36,2,FALSE))</f>
        <v>Ефимов Юрий</v>
      </c>
      <c r="C17" s="234"/>
      <c r="D17" s="15">
        <v>5</v>
      </c>
      <c r="E17" s="240" t="str">
        <f>B17</f>
        <v>Ефимов Юрий</v>
      </c>
      <c r="F17" s="240"/>
      <c r="G17" s="6"/>
      <c r="H17" s="38"/>
      <c r="I17" s="38"/>
      <c r="J17" s="6"/>
      <c r="K17" s="20"/>
      <c r="L17" s="20"/>
      <c r="M17" s="14"/>
      <c r="N17" s="216" t="s">
        <v>224</v>
      </c>
      <c r="O17" s="216"/>
    </row>
    <row r="18" spans="1:16" s="8" customFormat="1" ht="15.95" customHeight="1">
      <c r="A18" s="5">
        <v>14</v>
      </c>
      <c r="B18" s="209" t="str">
        <f>IF(VLOOKUP(A18,[2]MS!$C$21:$D$36,2,FALSE)=0,"X",VLOOKUP(A18,[2]MS!$C$21:$D$36,2,FALSE))</f>
        <v>X</v>
      </c>
      <c r="C18" s="210"/>
      <c r="D18" s="18"/>
      <c r="E18" s="211"/>
      <c r="F18" s="218"/>
      <c r="G18" s="15">
        <v>15</v>
      </c>
      <c r="H18" s="212" t="str">
        <f>E17</f>
        <v>Ефимов Юрий</v>
      </c>
      <c r="I18" s="212"/>
      <c r="J18" s="6"/>
      <c r="K18" s="40"/>
      <c r="L18" s="40"/>
      <c r="M18" s="14"/>
      <c r="N18" s="20"/>
    </row>
    <row r="19" spans="1:16" s="8" customFormat="1" ht="15.95" customHeight="1">
      <c r="A19" s="5">
        <v>11</v>
      </c>
      <c r="B19" s="233" t="str">
        <f>IF(VLOOKUP(A19,[2]MS!$C$21:$D$36,2,FALSE)=0,"X",VLOOKUP(A19,[2]MS!$C$21:$D$36,2,FALSE))</f>
        <v>Ратников Николай</v>
      </c>
      <c r="C19" s="234"/>
      <c r="D19" s="15">
        <v>6</v>
      </c>
      <c r="E19" s="212" t="str">
        <f>B20</f>
        <v>Михеев Михаил</v>
      </c>
      <c r="F19" s="212"/>
      <c r="G19" s="18"/>
      <c r="H19" s="211" t="s">
        <v>225</v>
      </c>
      <c r="I19" s="218"/>
      <c r="J19" s="6"/>
      <c r="K19" s="38"/>
      <c r="L19" s="20"/>
      <c r="M19" s="14"/>
      <c r="N19" s="20"/>
    </row>
    <row r="20" spans="1:16" s="8" customFormat="1" ht="15.95" customHeight="1">
      <c r="A20" s="5">
        <v>6</v>
      </c>
      <c r="B20" s="233" t="str">
        <f>IF(VLOOKUP(A20,[2]MS!$C$21:$D$36,2,FALSE)=0,"X",VLOOKUP(A20,[2]MS!$C$21:$D$36,2,FALSE))</f>
        <v>Михеев Михаил</v>
      </c>
      <c r="C20" s="234"/>
      <c r="D20" s="18"/>
      <c r="E20" s="211" t="s">
        <v>226</v>
      </c>
      <c r="F20" s="211"/>
      <c r="G20" s="6"/>
      <c r="H20" s="38"/>
      <c r="I20" s="45"/>
      <c r="J20" s="15">
        <v>24</v>
      </c>
      <c r="K20" s="212" t="str">
        <f>H22</f>
        <v>Абрамов Александр</v>
      </c>
      <c r="L20" s="215"/>
      <c r="M20" s="14"/>
      <c r="N20" s="23"/>
    </row>
    <row r="21" spans="1:16" s="8" customFormat="1" ht="15.95" customHeight="1">
      <c r="A21" s="5">
        <v>7</v>
      </c>
      <c r="B21" s="233" t="str">
        <f>IF(VLOOKUP(A21,[2]MS!$C$21:$D$36,2,FALSE)=0,"X",VLOOKUP(A21,[2]MS!$C$21:$D$36,2,FALSE))</f>
        <v>Ермаков Иван</v>
      </c>
      <c r="C21" s="234"/>
      <c r="D21" s="15">
        <v>7</v>
      </c>
      <c r="E21" s="212" t="str">
        <f>B21</f>
        <v>Ермаков Иван</v>
      </c>
      <c r="F21" s="212"/>
      <c r="G21" s="6"/>
      <c r="H21" s="38"/>
      <c r="I21" s="45"/>
      <c r="J21" s="14"/>
      <c r="K21" s="211" t="s">
        <v>227</v>
      </c>
      <c r="L21" s="211"/>
      <c r="M21" s="6"/>
      <c r="N21" s="22"/>
    </row>
    <row r="22" spans="1:16" s="8" customFormat="1" ht="15.95" customHeight="1">
      <c r="A22" s="5">
        <v>10</v>
      </c>
      <c r="B22" s="233" t="str">
        <f>IF(VLOOKUP(A22,[2]MS!$C$21:$D$36,2,FALSE)=0,"X",VLOOKUP(A22,[2]MS!$C$21:$D$36,2,FALSE))</f>
        <v>Румянцев Арсений</v>
      </c>
      <c r="C22" s="234"/>
      <c r="D22" s="18"/>
      <c r="E22" s="211" t="s">
        <v>206</v>
      </c>
      <c r="F22" s="211"/>
      <c r="G22" s="15">
        <v>16</v>
      </c>
      <c r="H22" s="212" t="str">
        <f>E23</f>
        <v>Абрамов Александр</v>
      </c>
      <c r="I22" s="215"/>
      <c r="J22" s="6"/>
      <c r="K22" s="20"/>
      <c r="M22" s="5"/>
    </row>
    <row r="23" spans="1:16" s="8" customFormat="1" ht="15.95" customHeight="1">
      <c r="A23" s="5">
        <v>15</v>
      </c>
      <c r="B23" s="209" t="str">
        <f>IF(VLOOKUP(A23,[2]MS!$C$21:$D$36,2,FALSE)=0,"X",VLOOKUP(A23,[2]MS!$C$21:$D$36,2,FALSE))</f>
        <v>X</v>
      </c>
      <c r="C23" s="210"/>
      <c r="D23" s="15">
        <v>8</v>
      </c>
      <c r="E23" s="212" t="str">
        <f>B24</f>
        <v>Абрамов Александр</v>
      </c>
      <c r="F23" s="215"/>
      <c r="G23" s="6"/>
      <c r="H23" s="211" t="s">
        <v>47</v>
      </c>
      <c r="I23" s="211"/>
      <c r="J23" s="6"/>
      <c r="K23" s="20"/>
      <c r="L23" s="20"/>
      <c r="M23" s="6"/>
    </row>
    <row r="24" spans="1:16" s="8" customFormat="1" ht="15.95" customHeight="1">
      <c r="A24" s="5">
        <v>2</v>
      </c>
      <c r="B24" s="233" t="str">
        <f>IF(VLOOKUP(A24,[2]MS!$C$21:$D$36,2,FALSE)=0,"X",VLOOKUP(A24,[2]MS!$C$21:$D$36,2,FALSE))</f>
        <v>Абрамов Александр</v>
      </c>
      <c r="C24" s="234"/>
      <c r="D24" s="18"/>
      <c r="E24" s="211"/>
      <c r="F24" s="211"/>
      <c r="G24" s="6"/>
      <c r="H24" s="20"/>
      <c r="I24" s="20"/>
    </row>
    <row r="25" spans="1:16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23" t="str">
        <f>IF(K12=H10,H14,H10)</f>
        <v>Коцарь Юрий</v>
      </c>
      <c r="I25" s="224"/>
      <c r="J25" s="15">
        <v>31</v>
      </c>
      <c r="K25" s="212" t="str">
        <f>H25</f>
        <v>Коцарь Юрий</v>
      </c>
      <c r="L25" s="212"/>
      <c r="M25" s="213" t="s">
        <v>9</v>
      </c>
      <c r="N25" s="213"/>
    </row>
    <row r="26" spans="1:16" s="8" customFormat="1" ht="15.95" customHeight="1">
      <c r="A26" s="5"/>
      <c r="B26" s="20"/>
      <c r="C26" s="40"/>
      <c r="D26" s="6"/>
      <c r="E26" s="38"/>
      <c r="F26" s="38"/>
      <c r="G26" s="5">
        <v>-24</v>
      </c>
      <c r="H26" s="223" t="str">
        <f>IF(K20=H18,H22,H18)</f>
        <v>Ефимов Юрий</v>
      </c>
      <c r="I26" s="224"/>
      <c r="J26" s="18"/>
      <c r="K26" s="216" t="s">
        <v>202</v>
      </c>
      <c r="L26" s="216"/>
      <c r="M26" s="213"/>
      <c r="N26" s="213"/>
    </row>
    <row r="27" spans="1:16" s="8" customFormat="1" ht="15.95" customHeight="1">
      <c r="A27" s="5"/>
      <c r="B27" s="2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16" s="8" customFormat="1" ht="15.95" customHeight="1">
      <c r="A28" s="5">
        <v>-13</v>
      </c>
      <c r="B28" s="219" t="str">
        <f>IF(H10=E9,E11,E9)</f>
        <v>Курилов Денис</v>
      </c>
      <c r="C28" s="220"/>
      <c r="D28" s="15">
        <v>21</v>
      </c>
      <c r="E28" s="207" t="str">
        <f>B28</f>
        <v>Курилов Денис</v>
      </c>
      <c r="F28" s="207"/>
      <c r="G28" s="6"/>
      <c r="H28" s="20"/>
      <c r="I28" s="20"/>
      <c r="J28" s="20"/>
      <c r="K28" s="40"/>
      <c r="L28" s="40"/>
      <c r="M28" s="6"/>
      <c r="N28" s="37"/>
      <c r="O28" s="37"/>
    </row>
    <row r="29" spans="1:16" s="8" customFormat="1" ht="15.95" customHeight="1">
      <c r="A29" s="5">
        <v>-14</v>
      </c>
      <c r="B29" s="219" t="str">
        <f>IF(H14=E13,E15,E13)</f>
        <v>Клинов Вячеслав</v>
      </c>
      <c r="C29" s="220"/>
      <c r="D29" s="18"/>
      <c r="E29" s="211" t="s">
        <v>228</v>
      </c>
      <c r="F29" s="218"/>
      <c r="G29" s="15">
        <v>30</v>
      </c>
      <c r="H29" s="212" t="str">
        <f>E30</f>
        <v>Ермаков Иван</v>
      </c>
      <c r="I29" s="212"/>
      <c r="J29" s="214" t="s">
        <v>8</v>
      </c>
      <c r="K29" s="214"/>
      <c r="L29" s="40"/>
      <c r="M29" s="6"/>
      <c r="N29" s="37"/>
      <c r="O29" s="37"/>
    </row>
    <row r="30" spans="1:16" s="8" customFormat="1" ht="15.95" customHeight="1">
      <c r="A30" s="5">
        <v>-15</v>
      </c>
      <c r="B30" s="219" t="str">
        <f>IF(H18=E17,E19,E17)</f>
        <v>Михеев Михаил</v>
      </c>
      <c r="C30" s="220"/>
      <c r="D30" s="15">
        <v>22</v>
      </c>
      <c r="E30" s="215" t="str">
        <f>B31</f>
        <v>Ермаков Иван</v>
      </c>
      <c r="F30" s="217"/>
      <c r="G30" s="14"/>
      <c r="H30" s="211" t="s">
        <v>229</v>
      </c>
      <c r="I30" s="211"/>
      <c r="J30" s="214"/>
      <c r="K30" s="214"/>
      <c r="L30" s="40"/>
      <c r="M30" s="6"/>
      <c r="N30" s="37"/>
      <c r="O30" s="37"/>
    </row>
    <row r="31" spans="1:16" s="8" customFormat="1" ht="15.95" customHeight="1">
      <c r="A31" s="5">
        <v>-16</v>
      </c>
      <c r="B31" s="219" t="str">
        <f>IF(H22=E21,E23,E21)</f>
        <v>Ермаков Иван</v>
      </c>
      <c r="C31" s="220"/>
      <c r="D31" s="18"/>
      <c r="E31" s="211" t="s">
        <v>230</v>
      </c>
      <c r="F31" s="211"/>
      <c r="G31" s="6"/>
      <c r="H31" s="40"/>
      <c r="I31" s="40"/>
      <c r="J31" s="20"/>
      <c r="K31" s="40"/>
      <c r="L31" s="40"/>
      <c r="M31" s="6"/>
      <c r="N31" s="37"/>
      <c r="O31" s="37"/>
    </row>
    <row r="32" spans="1:16" s="8" customFormat="1" ht="15.95" customHeight="1">
      <c r="E32" s="39"/>
      <c r="F32" s="39"/>
      <c r="K32" s="40"/>
      <c r="L32" s="40"/>
      <c r="M32" s="6"/>
      <c r="N32" s="37"/>
      <c r="O32" s="37"/>
      <c r="P32" s="20"/>
    </row>
    <row r="33" spans="1:32" s="8" customFormat="1" ht="15.95" customHeight="1">
      <c r="A33" s="6">
        <v>-21</v>
      </c>
      <c r="B33" s="219" t="str">
        <f>IF(E28=B28,B29,B28)</f>
        <v>Клинов Вячеслав</v>
      </c>
      <c r="C33" s="220"/>
      <c r="D33" s="21">
        <v>29</v>
      </c>
      <c r="E33" s="212" t="str">
        <f>B33</f>
        <v>Клинов Вячеслав</v>
      </c>
      <c r="F33" s="212"/>
      <c r="G33" s="213" t="s">
        <v>7</v>
      </c>
      <c r="H33" s="213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19" t="str">
        <f>IF(E30=B30,B31,B30)</f>
        <v>Михеев Михаил</v>
      </c>
      <c r="C34" s="220"/>
      <c r="D34" s="18"/>
      <c r="E34" s="211" t="s">
        <v>231</v>
      </c>
      <c r="F34" s="211"/>
      <c r="G34" s="213"/>
      <c r="H34" s="213"/>
      <c r="K34" s="40"/>
      <c r="L34" s="40"/>
      <c r="M34" s="6"/>
      <c r="N34" s="37"/>
      <c r="O34" s="37"/>
    </row>
    <row r="35" spans="1:32" s="8" customFormat="1" ht="15.95" customHeight="1">
      <c r="A35" s="5"/>
      <c r="B35" s="20"/>
      <c r="C35" s="4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  <c r="AB35" s="20"/>
      <c r="AC35" s="6"/>
      <c r="AD35" s="20"/>
      <c r="AE35" s="19"/>
      <c r="AF35" s="19"/>
    </row>
    <row r="36" spans="1:32" s="8" customFormat="1" ht="15.95" customHeight="1">
      <c r="A36" s="5">
        <v>-1</v>
      </c>
      <c r="B36" s="209" t="str">
        <f>IF(E9=B9,B10,B9)</f>
        <v>X</v>
      </c>
      <c r="C36" s="210"/>
      <c r="D36" s="6">
        <v>9</v>
      </c>
      <c r="E36" s="212" t="str">
        <f>B37</f>
        <v>Баканов Алексей</v>
      </c>
      <c r="F36" s="212"/>
      <c r="G36" s="5"/>
      <c r="J36" s="5"/>
      <c r="M36" s="5"/>
      <c r="AC36" s="5"/>
    </row>
    <row r="37" spans="1:32" s="8" customFormat="1" ht="15.95" customHeight="1">
      <c r="A37" s="5">
        <v>-2</v>
      </c>
      <c r="B37" s="233" t="str">
        <f>IF(E11=B11,B12,B11)</f>
        <v>Баканов Алексей</v>
      </c>
      <c r="C37" s="234"/>
      <c r="D37" s="18"/>
      <c r="E37" s="211"/>
      <c r="F37" s="218"/>
      <c r="G37" s="15">
        <v>19</v>
      </c>
      <c r="H37" s="212" t="str">
        <f>E38</f>
        <v>Тальвик Илья</v>
      </c>
      <c r="I37" s="212"/>
      <c r="J37" s="6"/>
      <c r="K37" s="40"/>
      <c r="L37" s="40"/>
      <c r="M37" s="6"/>
      <c r="N37" s="20"/>
      <c r="AC37" s="5"/>
    </row>
    <row r="38" spans="1:32" s="8" customFormat="1" ht="15.95" customHeight="1">
      <c r="A38" s="5">
        <v>-3</v>
      </c>
      <c r="B38" s="233" t="str">
        <f>IF(E13=B13,B14,B13)</f>
        <v>Тальвик Илья</v>
      </c>
      <c r="C38" s="234"/>
      <c r="D38" s="15">
        <v>10</v>
      </c>
      <c r="E38" s="215" t="str">
        <f>B38</f>
        <v>Тальвик Илья</v>
      </c>
      <c r="F38" s="217"/>
      <c r="G38" s="47"/>
      <c r="H38" s="211" t="s">
        <v>232</v>
      </c>
      <c r="I38" s="218"/>
      <c r="J38" s="6"/>
      <c r="K38" s="38"/>
      <c r="L38" s="20"/>
      <c r="M38" s="6"/>
      <c r="N38" s="20"/>
      <c r="AC38" s="5"/>
    </row>
    <row r="39" spans="1:32" s="8" customFormat="1" ht="15.95" customHeight="1">
      <c r="A39" s="5">
        <v>-4</v>
      </c>
      <c r="B39" s="209" t="str">
        <f>IF(E15=B15,B16,B15)</f>
        <v>X</v>
      </c>
      <c r="C39" s="210"/>
      <c r="D39" s="18"/>
      <c r="E39" s="211"/>
      <c r="F39" s="211"/>
      <c r="G39" s="6"/>
      <c r="H39" s="20"/>
      <c r="I39" s="36"/>
      <c r="J39" s="15">
        <v>28</v>
      </c>
      <c r="K39" s="212" t="str">
        <f>H41</f>
        <v>Румянцев Арсений</v>
      </c>
      <c r="L39" s="212"/>
      <c r="M39" s="214" t="s">
        <v>6</v>
      </c>
      <c r="N39" s="214"/>
      <c r="AC39" s="5"/>
    </row>
    <row r="40" spans="1:32" s="8" customFormat="1" ht="15.95" customHeight="1">
      <c r="A40" s="5">
        <v>-5</v>
      </c>
      <c r="B40" s="209" t="str">
        <f>IF(E17=B17,B18,B17)</f>
        <v>X</v>
      </c>
      <c r="C40" s="210"/>
      <c r="D40" s="15">
        <v>11</v>
      </c>
      <c r="E40" s="212" t="str">
        <f>B41</f>
        <v>Ратников Николай</v>
      </c>
      <c r="F40" s="212"/>
      <c r="G40" s="6"/>
      <c r="H40" s="20"/>
      <c r="I40" s="36"/>
      <c r="J40" s="14"/>
      <c r="K40" s="211" t="s">
        <v>233</v>
      </c>
      <c r="L40" s="211"/>
      <c r="M40" s="214"/>
      <c r="N40" s="214"/>
      <c r="AC40" s="5"/>
    </row>
    <row r="41" spans="1:32" s="13" customFormat="1" ht="15.95" customHeight="1">
      <c r="A41" s="5">
        <v>-6</v>
      </c>
      <c r="B41" s="233" t="str">
        <f>IF(E19=B19,B20,B19)</f>
        <v>Ратников Николай</v>
      </c>
      <c r="C41" s="234"/>
      <c r="D41" s="18"/>
      <c r="E41" s="211"/>
      <c r="F41" s="211"/>
      <c r="G41" s="15">
        <v>20</v>
      </c>
      <c r="H41" s="212" t="str">
        <f>E42</f>
        <v>Румянцев Арсений</v>
      </c>
      <c r="I41" s="215"/>
      <c r="J41" s="6"/>
      <c r="K41" s="20"/>
      <c r="L41" s="8"/>
      <c r="M41" s="5"/>
      <c r="N41" s="8"/>
      <c r="O41" s="8"/>
    </row>
    <row r="42" spans="1:32" s="13" customFormat="1" ht="15.95" customHeight="1">
      <c r="A42" s="5">
        <v>-7</v>
      </c>
      <c r="B42" s="233" t="str">
        <f>IF(E21=B21,B22,B21)</f>
        <v>Румянцев Арсений</v>
      </c>
      <c r="C42" s="234"/>
      <c r="D42" s="15">
        <v>12</v>
      </c>
      <c r="E42" s="215" t="str">
        <f>B42</f>
        <v>Румянцев Арсений</v>
      </c>
      <c r="F42" s="217"/>
      <c r="G42" s="6"/>
      <c r="H42" s="211" t="s">
        <v>234</v>
      </c>
      <c r="I42" s="211"/>
      <c r="J42" s="6"/>
      <c r="K42" s="20"/>
      <c r="L42" s="20"/>
      <c r="M42" s="6"/>
      <c r="N42" s="20"/>
      <c r="O42" s="8"/>
    </row>
    <row r="43" spans="1:32" s="13" customFormat="1" ht="15.95" customHeight="1">
      <c r="A43" s="5">
        <v>-8</v>
      </c>
      <c r="B43" s="209" t="str">
        <f>IF(E23=B23,B24,B23)</f>
        <v>X</v>
      </c>
      <c r="C43" s="210"/>
      <c r="D43" s="47"/>
      <c r="E43" s="211"/>
      <c r="F43" s="211"/>
      <c r="G43" s="6"/>
      <c r="H43" s="20"/>
      <c r="I43" s="20"/>
      <c r="J43" s="8"/>
      <c r="K43" s="8"/>
      <c r="L43" s="8"/>
      <c r="M43" s="8"/>
      <c r="N43" s="8"/>
      <c r="O43" s="8"/>
    </row>
    <row r="44" spans="1:32" s="13" customFormat="1" ht="15.95" customHeight="1">
      <c r="A44" s="8"/>
      <c r="B44" s="8"/>
      <c r="C44" s="8"/>
      <c r="D44" s="8"/>
      <c r="E44" s="39"/>
      <c r="F44" s="39"/>
      <c r="G44" s="8"/>
      <c r="H44" s="8"/>
      <c r="I44" s="8"/>
      <c r="J44" s="8"/>
      <c r="K44" s="8"/>
      <c r="L44" s="8"/>
      <c r="M44" s="8"/>
      <c r="N44" s="8"/>
      <c r="O44" s="8"/>
    </row>
    <row r="45" spans="1:32" s="13" customFormat="1" ht="15.95" customHeight="1">
      <c r="A45" s="6">
        <v>-19</v>
      </c>
      <c r="B45" s="219" t="str">
        <f>IF(H37=E36,E38,E36)</f>
        <v>Баканов Алексей</v>
      </c>
      <c r="C45" s="220"/>
      <c r="D45" s="14">
        <v>27</v>
      </c>
      <c r="E45" s="212" t="str">
        <f>B45</f>
        <v>Баканов Алексей</v>
      </c>
      <c r="F45" s="212"/>
      <c r="G45" s="213" t="s">
        <v>5</v>
      </c>
      <c r="H45" s="213"/>
      <c r="I45" s="8"/>
      <c r="J45" s="8"/>
      <c r="K45" s="8"/>
      <c r="L45" s="8"/>
      <c r="M45" s="8"/>
      <c r="N45" s="8"/>
      <c r="O45" s="37"/>
    </row>
    <row r="46" spans="1:32" s="13" customFormat="1" ht="15.95" customHeight="1">
      <c r="A46" s="6">
        <v>-20</v>
      </c>
      <c r="B46" s="219" t="str">
        <f>IF(H41=E40,E42,E40)</f>
        <v>Ратников Николай</v>
      </c>
      <c r="C46" s="220"/>
      <c r="D46" s="18"/>
      <c r="E46" s="216" t="s">
        <v>235</v>
      </c>
      <c r="F46" s="216"/>
      <c r="G46" s="213"/>
      <c r="H46" s="213"/>
      <c r="I46" s="8"/>
      <c r="J46" s="8"/>
      <c r="K46" s="8"/>
      <c r="L46" s="8"/>
      <c r="M46" s="8"/>
      <c r="N46" s="8"/>
      <c r="O46" s="8"/>
    </row>
    <row r="47" spans="1:32" s="13" customFormat="1" ht="15.95" customHeight="1">
      <c r="A47" s="5"/>
      <c r="B47" s="38"/>
      <c r="C47" s="38"/>
      <c r="D47" s="6"/>
      <c r="E47" s="38"/>
      <c r="F47" s="38"/>
      <c r="G47" s="6"/>
      <c r="H47" s="40"/>
      <c r="I47" s="40"/>
      <c r="J47" s="6"/>
      <c r="K47" s="37"/>
      <c r="L47" s="37"/>
      <c r="M47" s="16"/>
      <c r="N47" s="8"/>
      <c r="O47" s="8"/>
    </row>
    <row r="48" spans="1:32" s="13" customFormat="1" ht="15.95" customHeight="1">
      <c r="A48" s="5">
        <v>-9</v>
      </c>
      <c r="B48" s="209" t="str">
        <f>IF(E36=B36,B37,B36)</f>
        <v>X</v>
      </c>
      <c r="C48" s="210"/>
      <c r="D48" s="21">
        <v>17</v>
      </c>
      <c r="E48" s="212" t="str">
        <f>B49</f>
        <v>X</v>
      </c>
      <c r="F48" s="212"/>
      <c r="G48" s="6"/>
      <c r="H48" s="40"/>
      <c r="I48" s="40"/>
      <c r="J48" s="6"/>
    </row>
    <row r="49" spans="1:21" s="8" customFormat="1" ht="15.95" customHeight="1">
      <c r="A49" s="5">
        <v>-10</v>
      </c>
      <c r="B49" s="209" t="str">
        <f>IF(E38=B38,B39,B38)</f>
        <v>X</v>
      </c>
      <c r="C49" s="210"/>
      <c r="D49" s="47"/>
      <c r="E49" s="211"/>
      <c r="F49" s="211"/>
      <c r="G49" s="15">
        <v>26</v>
      </c>
      <c r="H49" s="212" t="str">
        <f>E48</f>
        <v>X</v>
      </c>
      <c r="I49" s="212"/>
      <c r="J49" s="214" t="s">
        <v>3</v>
      </c>
      <c r="K49" s="214"/>
      <c r="L49" s="13"/>
      <c r="M49" s="13"/>
      <c r="N49" s="13"/>
      <c r="O49" s="13"/>
    </row>
    <row r="50" spans="1:21" s="8" customFormat="1" ht="15.95" customHeight="1">
      <c r="A50" s="5">
        <v>-11</v>
      </c>
      <c r="B50" s="209" t="str">
        <f>IF(E40=B40,B41,B40)</f>
        <v>X</v>
      </c>
      <c r="C50" s="210"/>
      <c r="D50" s="21">
        <v>18</v>
      </c>
      <c r="E50" s="212" t="str">
        <f>B50</f>
        <v>X</v>
      </c>
      <c r="F50" s="215"/>
      <c r="G50" s="6"/>
      <c r="H50" s="211"/>
      <c r="I50" s="211"/>
      <c r="J50" s="214"/>
      <c r="K50" s="214"/>
      <c r="L50" s="13"/>
      <c r="M50" s="13"/>
      <c r="N50" s="13"/>
      <c r="O50" s="13"/>
    </row>
    <row r="51" spans="1:21" s="8" customFormat="1" ht="15.95" customHeight="1">
      <c r="A51" s="5">
        <v>-12</v>
      </c>
      <c r="B51" s="209" t="str">
        <f>IF(E42=B42,B43,B42)</f>
        <v>X</v>
      </c>
      <c r="C51" s="210"/>
      <c r="D51" s="47"/>
      <c r="E51" s="211"/>
      <c r="F51" s="211"/>
      <c r="G51" s="6"/>
      <c r="H51" s="20"/>
      <c r="I51" s="20"/>
      <c r="J51" s="20"/>
      <c r="K51" s="13"/>
      <c r="L51" s="13"/>
      <c r="M51" s="13"/>
      <c r="N51" s="13"/>
      <c r="O51" s="13"/>
    </row>
    <row r="52" spans="1:21" s="8" customFormat="1" ht="15.95" customHeight="1">
      <c r="E52" s="39"/>
      <c r="F52" s="39"/>
      <c r="K52" s="13"/>
      <c r="L52" s="13"/>
      <c r="M52" s="13"/>
      <c r="N52" s="13"/>
      <c r="O52" s="13"/>
    </row>
    <row r="53" spans="1:21" s="8" customFormat="1" ht="15.95" customHeight="1">
      <c r="A53" s="6">
        <v>-17</v>
      </c>
      <c r="B53" s="209" t="str">
        <f>IF(E48=B48,B49,B48)</f>
        <v>X</v>
      </c>
      <c r="C53" s="210"/>
      <c r="D53" s="14">
        <v>25</v>
      </c>
      <c r="E53" s="212" t="str">
        <f>B53</f>
        <v>X</v>
      </c>
      <c r="F53" s="212"/>
      <c r="G53" s="213" t="s">
        <v>2</v>
      </c>
      <c r="H53" s="213"/>
      <c r="K53" s="13"/>
      <c r="L53" s="13"/>
      <c r="M53" s="13"/>
      <c r="N53" s="13"/>
      <c r="O53" s="13"/>
    </row>
    <row r="54" spans="1:21" s="8" customFormat="1" ht="15.95" customHeight="1">
      <c r="A54" s="6">
        <v>-18</v>
      </c>
      <c r="B54" s="209" t="str">
        <f>IF(E50=B50,B51,B50)</f>
        <v>X</v>
      </c>
      <c r="C54" s="210"/>
      <c r="D54" s="47"/>
      <c r="E54" s="211"/>
      <c r="F54" s="211"/>
      <c r="G54" s="213"/>
      <c r="H54" s="213"/>
      <c r="K54" s="13"/>
      <c r="L54" s="13"/>
      <c r="M54" s="13"/>
      <c r="N54" s="13"/>
      <c r="O54" s="13"/>
    </row>
    <row r="55" spans="1:21" s="8" customFormat="1" ht="15.9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21" s="8" customFormat="1" ht="15.95" customHeight="1">
      <c r="A56" s="11"/>
      <c r="H56" s="206"/>
      <c r="I56" s="206"/>
      <c r="J56" s="6"/>
      <c r="K56" s="207"/>
      <c r="L56" s="207"/>
      <c r="M56" s="12"/>
      <c r="N56" s="206"/>
      <c r="O56" s="206"/>
    </row>
    <row r="57" spans="1:21" s="8" customFormat="1" ht="15.95" customHeight="1">
      <c r="A57" s="11"/>
      <c r="B57" s="10"/>
      <c r="C57" s="208" t="s">
        <v>1</v>
      </c>
      <c r="D57" s="208"/>
      <c r="E57" s="208"/>
      <c r="G57" s="41"/>
      <c r="H57" s="41"/>
      <c r="I57" s="42"/>
      <c r="J57" s="43" t="str">
        <f>[2]MS!D53</f>
        <v>С.А. Ратников</v>
      </c>
      <c r="K57" s="9"/>
      <c r="L57" s="9"/>
      <c r="M57" s="3"/>
    </row>
    <row r="58" spans="1:21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21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[2]MS!D54</f>
        <v>Е.Н. Жуков</v>
      </c>
      <c r="M59" s="5"/>
    </row>
    <row r="60" spans="1:21" s="8" customFormat="1" ht="15.95" customHeight="1">
      <c r="A60" s="5"/>
      <c r="D60" s="5"/>
      <c r="G60" s="5"/>
      <c r="I60" s="20"/>
      <c r="J60" s="6"/>
      <c r="M60" s="5"/>
    </row>
    <row r="61" spans="1:21" s="8" customFormat="1" ht="11.25" customHeight="1">
      <c r="A61" s="5"/>
      <c r="D61" s="5"/>
      <c r="G61" s="5"/>
      <c r="I61" s="20"/>
      <c r="J61" s="6"/>
      <c r="M61" s="5"/>
    </row>
    <row r="62" spans="1:21" s="8" customFormat="1" ht="11.25" customHeight="1">
      <c r="A62" s="5"/>
      <c r="M62" s="5"/>
    </row>
    <row r="63" spans="1:21" s="8" customFormat="1" ht="11.25" customHeight="1">
      <c r="A63" s="5"/>
      <c r="M63" s="5"/>
      <c r="P63" s="7"/>
      <c r="Q63" s="7"/>
      <c r="R63" s="7"/>
      <c r="S63" s="7"/>
      <c r="T63" s="7"/>
      <c r="U63" s="7"/>
    </row>
    <row r="64" spans="1:21" s="8" customFormat="1" ht="11.25" customHeight="1">
      <c r="A64" s="5"/>
      <c r="M64" s="5"/>
      <c r="P64" s="7"/>
      <c r="Q64" s="7"/>
      <c r="R64" s="7"/>
      <c r="S64" s="7"/>
      <c r="T64" s="7"/>
      <c r="U64" s="7"/>
    </row>
    <row r="65" spans="1:21" s="8" customFormat="1" ht="11.25" customHeight="1">
      <c r="A65" s="5"/>
      <c r="D65" s="5"/>
      <c r="G65" s="5"/>
      <c r="I65" s="20"/>
      <c r="J65" s="6"/>
      <c r="M65" s="5"/>
      <c r="P65" s="7"/>
      <c r="Q65" s="7"/>
      <c r="R65" s="7"/>
      <c r="S65" s="7"/>
      <c r="T65" s="7"/>
      <c r="U65" s="7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</row>
    <row r="71" spans="1:21" s="8" customFormat="1" ht="11.25" customHeight="1">
      <c r="A71" s="5"/>
      <c r="D71" s="5"/>
      <c r="G71" s="5"/>
      <c r="I71" s="20"/>
      <c r="J71" s="6"/>
      <c r="M71" s="5"/>
    </row>
    <row r="72" spans="1:21" s="8" customFormat="1" ht="11.25" customHeight="1">
      <c r="A72" s="5"/>
      <c r="D72" s="5"/>
      <c r="G72" s="5"/>
      <c r="I72" s="20"/>
      <c r="J72" s="6"/>
      <c r="M72" s="5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ht="11.25" customHeight="1">
      <c r="A278" s="5"/>
      <c r="B278" s="8"/>
      <c r="C278" s="8"/>
      <c r="D278" s="5"/>
      <c r="E278" s="8"/>
      <c r="F278" s="8"/>
      <c r="G278" s="5"/>
      <c r="H278" s="8"/>
      <c r="I278" s="20"/>
      <c r="J278" s="6"/>
      <c r="K278" s="8"/>
      <c r="L278" s="8"/>
      <c r="M278" s="5"/>
      <c r="N278" s="8"/>
      <c r="O278" s="8"/>
      <c r="P278" s="8"/>
      <c r="Q278" s="8"/>
      <c r="R278" s="8"/>
      <c r="S278" s="8"/>
      <c r="T278" s="8"/>
      <c r="U278" s="8"/>
    </row>
    <row r="279" spans="1:21" ht="11.25" customHeight="1">
      <c r="A279" s="5"/>
      <c r="B279" s="8"/>
      <c r="C279" s="8"/>
      <c r="D279" s="5"/>
      <c r="E279" s="8"/>
      <c r="F279" s="8"/>
      <c r="G279" s="5"/>
      <c r="H279" s="8"/>
      <c r="I279" s="20"/>
      <c r="J279" s="6"/>
      <c r="K279" s="8"/>
      <c r="L279" s="8"/>
      <c r="M279" s="5"/>
      <c r="N279" s="8"/>
      <c r="O279" s="8"/>
      <c r="P279" s="8"/>
      <c r="Q279" s="8"/>
      <c r="R279" s="8"/>
      <c r="S279" s="8"/>
      <c r="T279" s="8"/>
      <c r="U279" s="8"/>
    </row>
    <row r="280" spans="1:21" ht="11.25" customHeight="1">
      <c r="A280" s="5"/>
      <c r="B280" s="8"/>
      <c r="C280" s="8"/>
      <c r="D280" s="5"/>
      <c r="E280" s="8"/>
      <c r="F280" s="8"/>
      <c r="G280" s="5"/>
      <c r="H280" s="8"/>
      <c r="I280" s="20"/>
      <c r="J280" s="6"/>
      <c r="K280" s="8"/>
      <c r="L280" s="8"/>
      <c r="M280" s="5"/>
      <c r="N280" s="8"/>
      <c r="O280" s="8"/>
      <c r="P280" s="8"/>
      <c r="Q280" s="8"/>
      <c r="R280" s="8"/>
      <c r="S280" s="8"/>
      <c r="T280" s="8"/>
      <c r="U280" s="8"/>
    </row>
    <row r="281" spans="1:21" ht="11.25" customHeight="1">
      <c r="A281" s="5"/>
      <c r="B281" s="8"/>
      <c r="C281" s="8"/>
      <c r="D281" s="5"/>
      <c r="E281" s="8"/>
      <c r="F281" s="8"/>
      <c r="G281" s="5"/>
      <c r="H281" s="8"/>
      <c r="I281" s="20"/>
      <c r="J281" s="6"/>
      <c r="K281" s="8"/>
      <c r="L281" s="8"/>
      <c r="M281" s="5"/>
      <c r="N281" s="8"/>
      <c r="O281" s="8"/>
      <c r="P281" s="8"/>
      <c r="Q281" s="8"/>
      <c r="R281" s="8"/>
      <c r="S281" s="8"/>
      <c r="T281" s="8"/>
      <c r="U281" s="8"/>
    </row>
    <row r="282" spans="1:21" ht="11.25" customHeight="1">
      <c r="A282" s="5"/>
      <c r="B282" s="8"/>
      <c r="C282" s="8"/>
      <c r="D282" s="5"/>
      <c r="E282" s="8"/>
      <c r="F282" s="8"/>
      <c r="G282" s="5"/>
      <c r="H282" s="8"/>
      <c r="I282" s="20"/>
      <c r="J282" s="6"/>
      <c r="K282" s="8"/>
      <c r="L282" s="8"/>
      <c r="M282" s="5"/>
      <c r="N282" s="8"/>
      <c r="O282" s="8"/>
      <c r="P282" s="8"/>
      <c r="Q282" s="8"/>
      <c r="R282" s="8"/>
      <c r="S282" s="8"/>
      <c r="T282" s="8"/>
      <c r="U282" s="8"/>
    </row>
    <row r="283" spans="1:21" ht="11.25" customHeight="1">
      <c r="A283" s="5"/>
      <c r="B283" s="8"/>
      <c r="C283" s="8"/>
      <c r="D283" s="5"/>
      <c r="E283" s="8"/>
      <c r="F283" s="8"/>
      <c r="G283" s="5"/>
      <c r="H283" s="8"/>
      <c r="I283" s="20"/>
      <c r="J283" s="6"/>
      <c r="K283" s="8"/>
      <c r="L283" s="8"/>
      <c r="M283" s="5"/>
      <c r="N283" s="8"/>
      <c r="O283" s="8"/>
      <c r="P283" s="8"/>
      <c r="Q283" s="8"/>
      <c r="R283" s="8"/>
      <c r="S283" s="8"/>
      <c r="T283" s="8"/>
      <c r="U283" s="8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0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</row>
    <row r="300" spans="1:21" ht="11.25" customHeight="1">
      <c r="A300" s="35"/>
      <c r="D300" s="35"/>
      <c r="G300" s="35"/>
      <c r="I300" s="35"/>
      <c r="J300" s="35"/>
      <c r="M300" s="35"/>
    </row>
    <row r="301" spans="1:21" ht="11.25" customHeight="1">
      <c r="A301" s="35"/>
      <c r="D301" s="35"/>
      <c r="G301" s="35"/>
      <c r="I301" s="35"/>
      <c r="J301" s="35"/>
      <c r="M301" s="35"/>
    </row>
    <row r="302" spans="1:21" ht="11.25" customHeight="1">
      <c r="A302" s="35"/>
      <c r="D302" s="35"/>
      <c r="G302" s="35"/>
      <c r="I302" s="35"/>
      <c r="J302" s="35"/>
      <c r="M302" s="35"/>
    </row>
    <row r="303" spans="1:21" ht="11.25" customHeight="1">
      <c r="A303" s="35"/>
      <c r="D303" s="35"/>
      <c r="G303" s="35"/>
      <c r="I303" s="35"/>
      <c r="J303" s="35"/>
      <c r="M303" s="35"/>
    </row>
    <row r="304" spans="1:21" ht="11.25" customHeight="1">
      <c r="A304" s="35"/>
      <c r="D304" s="35"/>
      <c r="G304" s="35"/>
      <c r="I304" s="35"/>
      <c r="J304" s="35"/>
      <c r="M304" s="35"/>
    </row>
    <row r="305" spans="1:13" ht="11.25" customHeight="1">
      <c r="A305" s="35"/>
      <c r="D305" s="35"/>
      <c r="G305" s="35"/>
      <c r="I305" s="35"/>
      <c r="J305" s="35"/>
      <c r="M305" s="35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35" customWidth="1"/>
    <col min="4" max="4" width="3.7109375" style="2" customWidth="1"/>
    <col min="5" max="6" width="12.7109375" style="35" customWidth="1"/>
    <col min="7" max="7" width="3.7109375" style="2" customWidth="1"/>
    <col min="8" max="8" width="12.7109375" style="35" customWidth="1"/>
    <col min="9" max="9" width="12.7109375" style="44" customWidth="1"/>
    <col min="10" max="10" width="3.7109375" style="3" customWidth="1"/>
    <col min="11" max="12" width="12.7109375" style="35" customWidth="1"/>
    <col min="13" max="13" width="3.7109375" style="2" customWidth="1"/>
    <col min="14" max="15" width="12.7109375" style="35" customWidth="1"/>
    <col min="16" max="16384" width="7.140625" style="35"/>
  </cols>
  <sheetData>
    <row r="1" spans="1:18" ht="15.9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8" ht="15.95" customHeight="1">
      <c r="A2" s="228" t="s">
        <v>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8" ht="15.95" customHeight="1">
      <c r="A3" s="228" t="s">
        <v>17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8" s="32" customFormat="1" ht="15.95" customHeight="1">
      <c r="A4" s="229" t="str">
        <f>[3]WD!B1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8" s="32" customFormat="1" ht="15.95" customHeight="1">
      <c r="A5" s="230" t="s">
        <v>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18" ht="15.95" customHeight="1">
      <c r="B6" s="48"/>
      <c r="C6" s="48"/>
      <c r="D6" s="11"/>
      <c r="E6" s="48"/>
      <c r="F6" s="9"/>
      <c r="G6" s="12"/>
      <c r="H6" s="9"/>
      <c r="I6" s="9"/>
      <c r="J6" s="12"/>
      <c r="K6" s="9"/>
      <c r="L6" s="9"/>
      <c r="M6" s="12"/>
      <c r="N6" s="9"/>
      <c r="O6" s="48"/>
    </row>
    <row r="7" spans="1:18" ht="15.95" customHeight="1">
      <c r="B7" s="7" t="s">
        <v>15</v>
      </c>
      <c r="C7" s="200" t="str">
        <f>[3]WD!B2</f>
        <v>Кемерово</v>
      </c>
      <c r="D7" s="200"/>
      <c r="E7" s="200"/>
      <c r="H7" s="32" t="s">
        <v>14</v>
      </c>
      <c r="I7" s="32"/>
      <c r="J7" s="31"/>
      <c r="K7" s="231" t="str">
        <f>[3]WD!B3</f>
        <v>28-30.06.2019</v>
      </c>
      <c r="L7" s="232"/>
      <c r="N7" s="7" t="s">
        <v>13</v>
      </c>
      <c r="O7" s="30" t="str">
        <f>[3]WD!B5</f>
        <v>WD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233" t="str">
        <f>IF(VLOOKUP(A9,[3]WD!$C$5:$D$20,2,FALSE)=0,"X",VLOOKUP(A9,[3]WD!$C$5:$D$20,2,FALSE))</f>
        <v>Внукова Е. - Никитова О.</v>
      </c>
      <c r="C9" s="234"/>
      <c r="D9" s="15">
        <v>1</v>
      </c>
      <c r="E9" s="241" t="str">
        <f>B9</f>
        <v>Внукова Е. - Никитова О.</v>
      </c>
      <c r="F9" s="241"/>
      <c r="G9" s="6"/>
      <c r="H9" s="40"/>
      <c r="I9" s="40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209" t="str">
        <f>IF(VLOOKUP(A10,[3]WD!$C$5:$D$20,2,FALSE)=0,"X",VLOOKUP(A10,[3]WD!$C$5:$D$20,2,FALSE))</f>
        <v>X</v>
      </c>
      <c r="C10" s="210"/>
      <c r="D10" s="18"/>
      <c r="E10" s="211"/>
      <c r="F10" s="218"/>
      <c r="G10" s="15">
        <v>13</v>
      </c>
      <c r="H10" s="212" t="str">
        <f>E9</f>
        <v>Внукова Е. - Никитова О.</v>
      </c>
      <c r="I10" s="212"/>
      <c r="J10" s="6"/>
      <c r="K10" s="40"/>
      <c r="L10" s="40"/>
      <c r="Q10" s="20"/>
      <c r="R10" s="20"/>
    </row>
    <row r="11" spans="1:18" s="8" customFormat="1" ht="15.95" customHeight="1">
      <c r="A11" s="5">
        <v>9</v>
      </c>
      <c r="B11" s="233" t="str">
        <f>IF(VLOOKUP(A11,[3]WD!$C$5:$D$20,2,FALSE)=0,"X",VLOOKUP(A11,[3]WD!$C$5:$D$20,2,FALSE))</f>
        <v>Высоцкая А. - Калычбек М.</v>
      </c>
      <c r="C11" s="234"/>
      <c r="D11" s="15">
        <v>2</v>
      </c>
      <c r="E11" s="241" t="str">
        <f>B12</f>
        <v>Ларина В. - Хлыстун Я.</v>
      </c>
      <c r="F11" s="241"/>
      <c r="G11" s="18"/>
      <c r="H11" s="221" t="s">
        <v>236</v>
      </c>
      <c r="I11" s="237"/>
      <c r="J11" s="6"/>
      <c r="K11" s="38"/>
      <c r="L11" s="20"/>
      <c r="P11" s="34"/>
      <c r="Q11" s="20"/>
      <c r="R11" s="20"/>
    </row>
    <row r="12" spans="1:18" s="8" customFormat="1" ht="15.95" customHeight="1">
      <c r="A12" s="5">
        <v>8</v>
      </c>
      <c r="B12" s="233" t="str">
        <f>IF(VLOOKUP(A12,[3]WD!$C$5:$D$20,2,FALSE)=0,"X",VLOOKUP(A12,[3]WD!$C$5:$D$20,2,FALSE))</f>
        <v>Ларина В. - Хлыстун Я.</v>
      </c>
      <c r="C12" s="234"/>
      <c r="D12" s="18"/>
      <c r="E12" s="238" t="s">
        <v>237</v>
      </c>
      <c r="F12" s="221"/>
      <c r="G12" s="6"/>
      <c r="H12" s="20"/>
      <c r="I12" s="36"/>
      <c r="J12" s="15">
        <v>23</v>
      </c>
      <c r="K12" s="212" t="str">
        <f>H10</f>
        <v>Внукова Е. - Никитова О.</v>
      </c>
      <c r="L12" s="212"/>
      <c r="P12" s="20"/>
    </row>
    <row r="13" spans="1:18" s="8" customFormat="1" ht="15.95" customHeight="1">
      <c r="A13" s="5">
        <v>5</v>
      </c>
      <c r="B13" s="233" t="str">
        <f>IF(VLOOKUP(A13,[3]WD!$C$5:$D$20,2,FALSE)=0,"X",VLOOKUP(A13,[3]WD!$C$5:$D$20,2,FALSE))</f>
        <v>Сосенко Т. - Хлыстун Е.</v>
      </c>
      <c r="C13" s="234"/>
      <c r="D13" s="46">
        <v>3</v>
      </c>
      <c r="E13" s="241" t="str">
        <f>B13</f>
        <v>Сосенко Т. - Хлыстун Е.</v>
      </c>
      <c r="F13" s="241"/>
      <c r="G13" s="38"/>
      <c r="H13" s="20"/>
      <c r="I13" s="36"/>
      <c r="J13" s="14"/>
      <c r="K13" s="221" t="s">
        <v>238</v>
      </c>
      <c r="L13" s="237"/>
    </row>
    <row r="14" spans="1:18" s="8" customFormat="1" ht="15.95" customHeight="1">
      <c r="A14" s="5">
        <v>12</v>
      </c>
      <c r="B14" s="209" t="str">
        <f>IF(VLOOKUP(A14,[3]WD!$C$5:$D$20,2,FALSE)=0,"X",VLOOKUP(A14,[3]WD!$C$5:$D$20,2,FALSE))</f>
        <v>X</v>
      </c>
      <c r="C14" s="210"/>
      <c r="D14" s="18"/>
      <c r="E14" s="211"/>
      <c r="F14" s="218"/>
      <c r="G14" s="15">
        <v>14</v>
      </c>
      <c r="H14" s="212" t="str">
        <f>E15</f>
        <v>Кобзева О. - Криллова В.</v>
      </c>
      <c r="I14" s="215"/>
      <c r="J14" s="6"/>
      <c r="K14" s="20"/>
      <c r="M14" s="14"/>
      <c r="N14" s="214" t="s">
        <v>12</v>
      </c>
      <c r="O14" s="214"/>
    </row>
    <row r="15" spans="1:18" s="8" customFormat="1" ht="15.95" customHeight="1">
      <c r="A15" s="5">
        <v>13</v>
      </c>
      <c r="B15" s="209" t="str">
        <f>IF(VLOOKUP(A15,[3]WD!$C$5:$D$20,2,FALSE)=0,"X",VLOOKUP(A15,[3]WD!$C$5:$D$20,2,FALSE))</f>
        <v>X</v>
      </c>
      <c r="C15" s="210"/>
      <c r="D15" s="15">
        <v>4</v>
      </c>
      <c r="E15" s="241" t="str">
        <f>B16</f>
        <v>Кобзева О. - Криллова В.</v>
      </c>
      <c r="F15" s="242"/>
      <c r="G15" s="6"/>
      <c r="H15" s="221" t="s">
        <v>22</v>
      </c>
      <c r="I15" s="221"/>
      <c r="J15" s="6"/>
      <c r="K15" s="20"/>
      <c r="L15" s="20"/>
      <c r="M15" s="14"/>
      <c r="N15" s="214"/>
      <c r="O15" s="214"/>
      <c r="P15" s="20"/>
    </row>
    <row r="16" spans="1:18" s="8" customFormat="1" ht="15.95" customHeight="1">
      <c r="A16" s="5">
        <v>4</v>
      </c>
      <c r="B16" s="233" t="str">
        <f>IF(VLOOKUP(A16,[3]WD!$C$5:$D$20,2,FALSE)=0,"X",VLOOKUP(A16,[3]WD!$C$5:$D$20,2,FALSE))</f>
        <v>Кобзева О. - Криллова В.</v>
      </c>
      <c r="C16" s="234"/>
      <c r="D16" s="18"/>
      <c r="E16" s="211"/>
      <c r="F16" s="211"/>
      <c r="G16" s="6"/>
      <c r="H16" s="20"/>
      <c r="I16" s="20"/>
      <c r="J16" s="6"/>
      <c r="K16" s="20"/>
      <c r="M16" s="15">
        <v>32</v>
      </c>
      <c r="N16" s="212" t="str">
        <f>K12</f>
        <v>Внукова Е. - Никитова О.</v>
      </c>
      <c r="O16" s="212"/>
    </row>
    <row r="17" spans="1:29" s="8" customFormat="1" ht="15.95" customHeight="1">
      <c r="A17" s="5">
        <v>3</v>
      </c>
      <c r="B17" s="233" t="str">
        <f>IF(VLOOKUP(A17,[3]WD!$C$5:$D$20,2,FALSE)=0,"X",VLOOKUP(A17,[3]WD!$C$5:$D$20,2,FALSE))</f>
        <v>Колбина А. - Гасперская К.</v>
      </c>
      <c r="C17" s="234"/>
      <c r="D17" s="15">
        <v>5</v>
      </c>
      <c r="E17" s="241" t="str">
        <f>B17</f>
        <v>Колбина А. - Гасперская К.</v>
      </c>
      <c r="F17" s="241"/>
      <c r="G17" s="6"/>
      <c r="H17" s="40"/>
      <c r="I17" s="40"/>
      <c r="J17" s="6"/>
      <c r="K17" s="20"/>
      <c r="L17" s="20"/>
      <c r="M17" s="14"/>
      <c r="N17" s="236" t="s">
        <v>239</v>
      </c>
      <c r="O17" s="236"/>
    </row>
    <row r="18" spans="1:29" s="8" customFormat="1" ht="15.95" customHeight="1">
      <c r="A18" s="5">
        <v>14</v>
      </c>
      <c r="B18" s="209" t="str">
        <f>IF(VLOOKUP(A18,[3]WD!$C$5:$D$20,2,FALSE)=0,"X",VLOOKUP(A18,[3]WD!$C$5:$D$20,2,FALSE))</f>
        <v>X</v>
      </c>
      <c r="C18" s="210"/>
      <c r="D18" s="18"/>
      <c r="E18" s="211"/>
      <c r="F18" s="218"/>
      <c r="G18" s="15">
        <v>15</v>
      </c>
      <c r="H18" s="212" t="str">
        <f>E17</f>
        <v>Колбина А. - Гасперская К.</v>
      </c>
      <c r="I18" s="212"/>
      <c r="J18" s="6"/>
      <c r="K18" s="40"/>
      <c r="L18" s="40"/>
      <c r="M18" s="14"/>
      <c r="N18" s="20"/>
    </row>
    <row r="19" spans="1:29" s="8" customFormat="1" ht="15.95" customHeight="1">
      <c r="A19" s="5">
        <v>11</v>
      </c>
      <c r="B19" s="209" t="str">
        <f>IF(VLOOKUP(A19,[3]WD!$C$5:$D$20,2,FALSE)=0,"X",VLOOKUP(A19,[3]WD!$C$5:$D$20,2,FALSE))</f>
        <v>X</v>
      </c>
      <c r="C19" s="210"/>
      <c r="D19" s="15">
        <v>6</v>
      </c>
      <c r="E19" s="241" t="str">
        <f>B20</f>
        <v>Никулина Л. - Иванова С.</v>
      </c>
      <c r="F19" s="241"/>
      <c r="G19" s="18"/>
      <c r="H19" s="221" t="s">
        <v>240</v>
      </c>
      <c r="I19" s="237"/>
      <c r="J19" s="6"/>
      <c r="K19" s="38"/>
      <c r="L19" s="20"/>
      <c r="M19" s="14"/>
      <c r="N19" s="20"/>
    </row>
    <row r="20" spans="1:29" s="8" customFormat="1" ht="15.95" customHeight="1">
      <c r="A20" s="5">
        <v>6</v>
      </c>
      <c r="B20" s="233" t="str">
        <f>IF(VLOOKUP(A20,[3]WD!$C$5:$D$20,2,FALSE)=0,"X",VLOOKUP(A20,[3]WD!$C$5:$D$20,2,FALSE))</f>
        <v>Никулина Л. - Иванова С.</v>
      </c>
      <c r="C20" s="234"/>
      <c r="D20" s="18"/>
      <c r="E20" s="211"/>
      <c r="F20" s="211"/>
      <c r="G20" s="6"/>
      <c r="H20" s="20"/>
      <c r="I20" s="36"/>
      <c r="J20" s="15">
        <v>24</v>
      </c>
      <c r="K20" s="212" t="str">
        <f>H18</f>
        <v>Колбина А. - Гасперская К.</v>
      </c>
      <c r="L20" s="215"/>
      <c r="M20" s="14"/>
      <c r="N20" s="23"/>
    </row>
    <row r="21" spans="1:29" s="8" customFormat="1" ht="15.95" customHeight="1">
      <c r="A21" s="5">
        <v>7</v>
      </c>
      <c r="B21" s="233" t="str">
        <f>IF(VLOOKUP(A21,[3]WD!$C$5:$D$20,2,FALSE)=0,"X",VLOOKUP(A21,[3]WD!$C$5:$D$20,2,FALSE))</f>
        <v>Медетова А. - Курманова Б.</v>
      </c>
      <c r="C21" s="234"/>
      <c r="D21" s="15">
        <v>7</v>
      </c>
      <c r="E21" s="241" t="str">
        <f>B21</f>
        <v>Медетова А. - Курманова Б.</v>
      </c>
      <c r="F21" s="241"/>
      <c r="G21" s="6"/>
      <c r="H21" s="20"/>
      <c r="I21" s="36"/>
      <c r="J21" s="14"/>
      <c r="K21" s="221" t="s">
        <v>241</v>
      </c>
      <c r="L21" s="221"/>
      <c r="M21" s="6"/>
      <c r="N21" s="22"/>
      <c r="T21" s="6"/>
      <c r="U21" s="5"/>
      <c r="V21" s="40"/>
      <c r="W21" s="40"/>
      <c r="X21" s="6"/>
      <c r="Y21" s="38"/>
      <c r="Z21" s="38"/>
      <c r="AA21" s="6"/>
      <c r="AB21" s="20"/>
      <c r="AC21" s="20"/>
    </row>
    <row r="22" spans="1:29" s="8" customFormat="1" ht="15.95" customHeight="1">
      <c r="A22" s="5">
        <v>10</v>
      </c>
      <c r="B22" s="233" t="str">
        <f>IF(VLOOKUP(A22,[3]WD!$C$5:$D$20,2,FALSE)=0,"X",VLOOKUP(A22,[3]WD!$C$5:$D$20,2,FALSE))</f>
        <v>Кадошникова Д. - Куликова А.</v>
      </c>
      <c r="C22" s="234"/>
      <c r="D22" s="18"/>
      <c r="E22" s="221" t="s">
        <v>242</v>
      </c>
      <c r="F22" s="237"/>
      <c r="G22" s="15">
        <v>16</v>
      </c>
      <c r="H22" s="212" t="str">
        <f>E23</f>
        <v>Иванова М. - Ефимова К.</v>
      </c>
      <c r="I22" s="215"/>
      <c r="J22" s="6"/>
      <c r="K22" s="20"/>
      <c r="M22" s="5"/>
    </row>
    <row r="23" spans="1:29" s="8" customFormat="1" ht="15.95" customHeight="1">
      <c r="A23" s="5">
        <v>15</v>
      </c>
      <c r="B23" s="209" t="str">
        <f>IF(VLOOKUP(A23,[3]WD!$C$5:$D$20,2,FALSE)=0,"X",VLOOKUP(A23,[3]WD!$C$5:$D$20,2,FALSE))</f>
        <v>X</v>
      </c>
      <c r="C23" s="210"/>
      <c r="D23" s="15">
        <v>8</v>
      </c>
      <c r="E23" s="241" t="str">
        <f>B24</f>
        <v>Иванова М. - Ефимова К.</v>
      </c>
      <c r="F23" s="242"/>
      <c r="G23" s="6"/>
      <c r="H23" s="221" t="s">
        <v>243</v>
      </c>
      <c r="I23" s="221"/>
      <c r="J23" s="6"/>
      <c r="K23" s="20"/>
      <c r="L23" s="20"/>
      <c r="M23" s="6"/>
    </row>
    <row r="24" spans="1:29" s="8" customFormat="1" ht="15.95" customHeight="1">
      <c r="A24" s="5">
        <v>2</v>
      </c>
      <c r="B24" s="233" t="str">
        <f>IF(VLOOKUP(A24,[3]WD!$C$5:$D$20,2,FALSE)=0,"X",VLOOKUP(A24,[3]WD!$C$5:$D$20,2,FALSE))</f>
        <v>Иванова М. - Ефимова К.</v>
      </c>
      <c r="C24" s="234"/>
      <c r="D24" s="18"/>
      <c r="E24" s="211"/>
      <c r="F24" s="211"/>
      <c r="G24" s="6"/>
      <c r="H24" s="20"/>
      <c r="I24" s="20"/>
    </row>
    <row r="25" spans="1:29" s="8" customFormat="1" ht="15.95" customHeight="1">
      <c r="A25" s="5"/>
      <c r="B25" s="20"/>
      <c r="C25" s="20"/>
      <c r="D25" s="6"/>
      <c r="E25" s="38"/>
      <c r="F25" s="38"/>
      <c r="G25" s="6">
        <v>-23</v>
      </c>
      <c r="H25" s="219" t="str">
        <f>IF(K12=H10,H14,H10)</f>
        <v>Кобзева О. - Криллова В.</v>
      </c>
      <c r="I25" s="220"/>
      <c r="J25" s="15">
        <v>31</v>
      </c>
      <c r="K25" s="212" t="str">
        <f>H26</f>
        <v>Иванова М. - Ефимова К.</v>
      </c>
      <c r="L25" s="212"/>
      <c r="M25" s="213" t="s">
        <v>9</v>
      </c>
      <c r="N25" s="213"/>
    </row>
    <row r="26" spans="1:29" s="8" customFormat="1" ht="15.95" customHeight="1">
      <c r="A26" s="5"/>
      <c r="B26" s="20"/>
      <c r="C26" s="20"/>
      <c r="D26" s="6"/>
      <c r="E26" s="38"/>
      <c r="F26" s="38"/>
      <c r="G26" s="5">
        <v>-24</v>
      </c>
      <c r="H26" s="219" t="str">
        <f>IF(K20=H18,H22,H18)</f>
        <v>Иванова М. - Ефимова К.</v>
      </c>
      <c r="I26" s="220"/>
      <c r="J26" s="18"/>
      <c r="K26" s="236" t="s">
        <v>11</v>
      </c>
      <c r="L26" s="236"/>
      <c r="M26" s="213"/>
      <c r="N26" s="213"/>
    </row>
    <row r="27" spans="1:29" s="8" customFormat="1" ht="15.95" customHeight="1">
      <c r="A27" s="5"/>
      <c r="B27" s="20"/>
      <c r="C27" s="2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29" s="8" customFormat="1" ht="15.95" customHeight="1">
      <c r="A28" s="5">
        <v>-13</v>
      </c>
      <c r="B28" s="233" t="str">
        <f>IF(H10=E9,E11,E9)</f>
        <v>Ларина В. - Хлыстун Я.</v>
      </c>
      <c r="C28" s="234"/>
      <c r="D28" s="15">
        <v>21</v>
      </c>
      <c r="E28" s="207" t="str">
        <f>B28</f>
        <v>Ларина В. - Хлыстун Я.</v>
      </c>
      <c r="F28" s="207"/>
      <c r="G28" s="6"/>
      <c r="H28" s="20"/>
      <c r="I28" s="20"/>
      <c r="J28" s="20"/>
      <c r="K28" s="40"/>
      <c r="L28" s="40" t="s">
        <v>244</v>
      </c>
      <c r="M28" s="6"/>
      <c r="N28" s="37"/>
      <c r="O28" s="37"/>
    </row>
    <row r="29" spans="1:29" s="8" customFormat="1" ht="15.95" customHeight="1">
      <c r="A29" s="5">
        <v>-14</v>
      </c>
      <c r="B29" s="233" t="str">
        <f>IF(H14=E13,E15,E13)</f>
        <v>Сосенко Т. - Хлыстун Е.</v>
      </c>
      <c r="C29" s="234"/>
      <c r="D29" s="18"/>
      <c r="E29" s="221" t="s">
        <v>245</v>
      </c>
      <c r="F29" s="237"/>
      <c r="G29" s="15">
        <v>30</v>
      </c>
      <c r="H29" s="212" t="str">
        <f>E28</f>
        <v>Ларина В. - Хлыстун Я.</v>
      </c>
      <c r="I29" s="212"/>
      <c r="J29" s="214" t="s">
        <v>8</v>
      </c>
      <c r="K29" s="214"/>
      <c r="L29" s="40"/>
      <c r="M29" s="6"/>
      <c r="N29" s="37"/>
      <c r="O29" s="37"/>
    </row>
    <row r="30" spans="1:29" s="8" customFormat="1" ht="15.95" customHeight="1">
      <c r="A30" s="5">
        <v>-15</v>
      </c>
      <c r="B30" s="233" t="str">
        <f>IF(H18=E17,E19,E17)</f>
        <v>Никулина Л. - Иванова С.</v>
      </c>
      <c r="C30" s="234"/>
      <c r="D30" s="96">
        <v>22</v>
      </c>
      <c r="E30" s="215" t="str">
        <f>B31</f>
        <v>Медетова А. - Курманова Б.</v>
      </c>
      <c r="F30" s="217"/>
      <c r="G30" s="14"/>
      <c r="H30" s="221" t="s">
        <v>246</v>
      </c>
      <c r="I30" s="221"/>
      <c r="J30" s="214"/>
      <c r="K30" s="214"/>
      <c r="L30" s="40"/>
      <c r="M30" s="6"/>
      <c r="N30" s="37"/>
      <c r="O30" s="37"/>
    </row>
    <row r="31" spans="1:29" s="8" customFormat="1" ht="15.95" customHeight="1">
      <c r="A31" s="5">
        <v>-16</v>
      </c>
      <c r="B31" s="233" t="str">
        <f>IF(H22=E21,E23,E21)</f>
        <v>Медетова А. - Курманова Б.</v>
      </c>
      <c r="C31" s="234"/>
      <c r="D31" s="18"/>
      <c r="E31" s="221" t="s">
        <v>247</v>
      </c>
      <c r="F31" s="221"/>
      <c r="G31" s="6"/>
      <c r="H31" s="40"/>
      <c r="I31" s="40"/>
      <c r="J31" s="20"/>
      <c r="K31" s="40"/>
      <c r="L31" s="40"/>
      <c r="M31" s="6"/>
      <c r="N31" s="37"/>
      <c r="O31" s="37"/>
    </row>
    <row r="32" spans="1:29" s="8" customFormat="1" ht="15.95" customHeight="1">
      <c r="E32" s="39"/>
      <c r="F32" s="39"/>
      <c r="K32" s="40"/>
      <c r="L32" s="40"/>
      <c r="M32" s="6"/>
      <c r="N32" s="37"/>
      <c r="O32" s="37"/>
    </row>
    <row r="33" spans="1:32" s="8" customFormat="1" ht="15.95" customHeight="1">
      <c r="A33" s="6">
        <v>-21</v>
      </c>
      <c r="B33" s="233" t="str">
        <f>IF(E28=B28,B29,B28)</f>
        <v>Сосенко Т. - Хлыстун Е.</v>
      </c>
      <c r="C33" s="234"/>
      <c r="D33" s="21">
        <v>29</v>
      </c>
      <c r="E33" s="212" t="str">
        <f>B34</f>
        <v>Никулина Л. - Иванова С.</v>
      </c>
      <c r="F33" s="212"/>
      <c r="G33" s="213" t="s">
        <v>7</v>
      </c>
      <c r="H33" s="213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33" t="str">
        <f>IF(E30=B30,B31,B30)</f>
        <v>Никулина Л. - Иванова С.</v>
      </c>
      <c r="C34" s="234"/>
      <c r="D34" s="18"/>
      <c r="E34" s="221" t="s">
        <v>26</v>
      </c>
      <c r="F34" s="221"/>
      <c r="G34" s="213"/>
      <c r="H34" s="213"/>
      <c r="K34" s="40"/>
      <c r="L34" s="40"/>
      <c r="M34" s="6"/>
      <c r="N34" s="37"/>
      <c r="O34" s="37"/>
    </row>
    <row r="35" spans="1:32" s="8" customFormat="1" ht="15.95" customHeight="1">
      <c r="A35" s="5"/>
      <c r="B35" s="20"/>
      <c r="C35" s="2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</row>
    <row r="36" spans="1:32" s="8" customFormat="1" ht="15.95" customHeight="1">
      <c r="A36" s="5">
        <v>-1</v>
      </c>
      <c r="B36" s="209" t="str">
        <f>IF(E9=B9,B10,B9)</f>
        <v>X</v>
      </c>
      <c r="C36" s="210"/>
      <c r="D36" s="6">
        <v>9</v>
      </c>
      <c r="E36" s="212" t="str">
        <f>B37</f>
        <v>Высоцкая А. - Калычбек М.</v>
      </c>
      <c r="F36" s="212"/>
      <c r="G36" s="5"/>
      <c r="J36" s="5"/>
      <c r="M36" s="5"/>
    </row>
    <row r="37" spans="1:32" s="8" customFormat="1" ht="15.95" customHeight="1">
      <c r="A37" s="5">
        <v>-2</v>
      </c>
      <c r="B37" s="233" t="str">
        <f>IF(E11=B11,B12,B11)</f>
        <v>Высоцкая А. - Калычбек М.</v>
      </c>
      <c r="C37" s="234"/>
      <c r="D37" s="18"/>
      <c r="E37" s="211"/>
      <c r="F37" s="218"/>
      <c r="G37" s="15">
        <v>19</v>
      </c>
      <c r="H37" s="212" t="str">
        <f>E36</f>
        <v>Высоцкая А. - Калычбек М.</v>
      </c>
      <c r="I37" s="212"/>
      <c r="J37" s="6"/>
      <c r="K37" s="40"/>
      <c r="L37" s="40"/>
      <c r="M37" s="6"/>
      <c r="N37" s="20"/>
    </row>
    <row r="38" spans="1:32" s="8" customFormat="1" ht="15.95" customHeight="1">
      <c r="A38" s="5">
        <v>-3</v>
      </c>
      <c r="B38" s="209" t="str">
        <f>IF(E13=B13,B14,B13)</f>
        <v>X</v>
      </c>
      <c r="C38" s="210"/>
      <c r="D38" s="15">
        <v>10</v>
      </c>
      <c r="E38" s="215" t="str">
        <f>B38</f>
        <v>X</v>
      </c>
      <c r="F38" s="217"/>
      <c r="G38" s="47"/>
      <c r="H38" s="211"/>
      <c r="I38" s="218"/>
      <c r="J38" s="6"/>
      <c r="K38" s="38"/>
      <c r="L38" s="20"/>
      <c r="M38" s="6"/>
      <c r="N38" s="20"/>
    </row>
    <row r="39" spans="1:32" s="8" customFormat="1" ht="15.95" customHeight="1">
      <c r="A39" s="5">
        <v>-4</v>
      </c>
      <c r="B39" s="209" t="str">
        <f>IF(E15=B15,B16,B15)</f>
        <v>X</v>
      </c>
      <c r="C39" s="210"/>
      <c r="D39" s="18"/>
      <c r="E39" s="211"/>
      <c r="F39" s="211"/>
      <c r="G39" s="6"/>
      <c r="H39" s="20"/>
      <c r="I39" s="36"/>
      <c r="J39" s="15">
        <v>28</v>
      </c>
      <c r="K39" s="212" t="str">
        <f>H37</f>
        <v>Высоцкая А. - Калычбек М.</v>
      </c>
      <c r="L39" s="212"/>
      <c r="M39" s="214" t="s">
        <v>6</v>
      </c>
      <c r="N39" s="214"/>
      <c r="P39" s="20"/>
    </row>
    <row r="40" spans="1:32" s="8" customFormat="1" ht="15.95" customHeight="1">
      <c r="A40" s="5">
        <v>-5</v>
      </c>
      <c r="B40" s="209" t="str">
        <f>IF(E17=B17,B18,B17)</f>
        <v>X</v>
      </c>
      <c r="C40" s="210"/>
      <c r="D40" s="15">
        <v>11</v>
      </c>
      <c r="E40" s="212" t="str">
        <f>B41</f>
        <v>X</v>
      </c>
      <c r="F40" s="212"/>
      <c r="G40" s="6"/>
      <c r="H40" s="20"/>
      <c r="I40" s="36"/>
      <c r="J40" s="14"/>
      <c r="K40" s="221" t="s">
        <v>248</v>
      </c>
      <c r="L40" s="221"/>
      <c r="M40" s="214"/>
      <c r="N40" s="214"/>
    </row>
    <row r="41" spans="1:32" s="8" customFormat="1" ht="15.95" customHeight="1">
      <c r="A41" s="5">
        <v>-6</v>
      </c>
      <c r="B41" s="209" t="str">
        <f>IF(E19=B19,B20,B19)</f>
        <v>X</v>
      </c>
      <c r="C41" s="210"/>
      <c r="D41" s="18"/>
      <c r="E41" s="211"/>
      <c r="F41" s="211"/>
      <c r="G41" s="15">
        <v>20</v>
      </c>
      <c r="H41" s="241" t="str">
        <f>E42</f>
        <v>Кадошникова Д. - Куликова А.</v>
      </c>
      <c r="I41" s="242"/>
      <c r="J41" s="6"/>
      <c r="K41" s="20"/>
      <c r="M41" s="5"/>
    </row>
    <row r="42" spans="1:32" s="8" customFormat="1" ht="15.95" customHeight="1">
      <c r="A42" s="5">
        <v>-7</v>
      </c>
      <c r="B42" s="233" t="str">
        <f>IF(E21=B21,B22,B21)</f>
        <v>Кадошникова Д. - Куликова А.</v>
      </c>
      <c r="C42" s="234"/>
      <c r="D42" s="15">
        <v>12</v>
      </c>
      <c r="E42" s="241" t="str">
        <f>B42</f>
        <v>Кадошникова Д. - Куликова А.</v>
      </c>
      <c r="F42" s="242"/>
      <c r="G42" s="6"/>
      <c r="H42" s="239"/>
      <c r="I42" s="211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209" t="str">
        <f>IF(E23=B23,B24,B23)</f>
        <v>X</v>
      </c>
      <c r="C43" s="210"/>
      <c r="D43" s="47"/>
      <c r="E43" s="211"/>
      <c r="F43" s="211"/>
      <c r="G43" s="6"/>
      <c r="H43" s="20"/>
      <c r="I43" s="20"/>
      <c r="AC43" s="5"/>
    </row>
    <row r="44" spans="1:32" s="8" customFormat="1" ht="15.95" customHeight="1">
      <c r="E44" s="39"/>
      <c r="F44" s="39"/>
      <c r="AC44" s="5"/>
    </row>
    <row r="45" spans="1:32" s="8" customFormat="1" ht="15.95" customHeight="1">
      <c r="A45" s="6">
        <v>-19</v>
      </c>
      <c r="B45" s="209" t="str">
        <f>IF(H37=E36,E38,E36)</f>
        <v>X</v>
      </c>
      <c r="C45" s="210"/>
      <c r="D45" s="14">
        <v>27</v>
      </c>
      <c r="E45" s="212" t="str">
        <f>B45</f>
        <v>X</v>
      </c>
      <c r="F45" s="212"/>
      <c r="G45" s="213" t="s">
        <v>5</v>
      </c>
      <c r="H45" s="213"/>
      <c r="O45" s="37"/>
      <c r="AC45" s="5"/>
    </row>
    <row r="46" spans="1:32" s="8" customFormat="1" ht="15.95" customHeight="1">
      <c r="A46" s="6">
        <v>-20</v>
      </c>
      <c r="B46" s="209" t="str">
        <f>IF(H41=E40,E42,E40)</f>
        <v>X</v>
      </c>
      <c r="C46" s="210"/>
      <c r="D46" s="18"/>
      <c r="E46" s="216"/>
      <c r="F46" s="216"/>
      <c r="G46" s="213"/>
      <c r="H46" s="213"/>
      <c r="AC46" s="5"/>
    </row>
    <row r="47" spans="1:32" s="8" customFormat="1" ht="15.95" customHeight="1">
      <c r="A47" s="5"/>
      <c r="B47" s="38"/>
      <c r="C47" s="38"/>
      <c r="D47" s="6"/>
      <c r="E47" s="38"/>
      <c r="F47" s="38"/>
      <c r="G47" s="6"/>
      <c r="H47" s="40"/>
      <c r="I47" s="40"/>
      <c r="J47" s="6"/>
      <c r="K47" s="37"/>
      <c r="L47" s="37"/>
      <c r="M47" s="16"/>
      <c r="AC47" s="5"/>
    </row>
    <row r="48" spans="1:32" s="13" customFormat="1" ht="15.95" customHeight="1">
      <c r="A48" s="5">
        <v>-9</v>
      </c>
      <c r="B48" s="209" t="str">
        <f>IF(E36=B36,B37,B36)</f>
        <v>X</v>
      </c>
      <c r="C48" s="210"/>
      <c r="D48" s="21">
        <v>17</v>
      </c>
      <c r="E48" s="212" t="str">
        <f>B48</f>
        <v>X</v>
      </c>
      <c r="F48" s="212"/>
      <c r="G48" s="6"/>
      <c r="H48" s="40"/>
      <c r="I48" s="40"/>
      <c r="J48" s="6"/>
    </row>
    <row r="49" spans="1:15" s="13" customFormat="1" ht="15.95" customHeight="1">
      <c r="A49" s="5">
        <v>-10</v>
      </c>
      <c r="B49" s="209" t="str">
        <f>IF(E38=B38,B39,B38)</f>
        <v>X</v>
      </c>
      <c r="C49" s="210"/>
      <c r="D49" s="47"/>
      <c r="E49" s="211"/>
      <c r="F49" s="211"/>
      <c r="G49" s="15">
        <v>26</v>
      </c>
      <c r="H49" s="212" t="str">
        <f>E48</f>
        <v>X</v>
      </c>
      <c r="I49" s="212"/>
      <c r="J49" s="214" t="s">
        <v>3</v>
      </c>
      <c r="K49" s="214"/>
    </row>
    <row r="50" spans="1:15" s="13" customFormat="1" ht="15.95" customHeight="1">
      <c r="A50" s="5">
        <v>-11</v>
      </c>
      <c r="B50" s="209" t="str">
        <f>IF(E40=B40,B41,B40)</f>
        <v>X</v>
      </c>
      <c r="C50" s="210"/>
      <c r="D50" s="21">
        <v>18</v>
      </c>
      <c r="E50" s="212" t="str">
        <f>B51</f>
        <v>X</v>
      </c>
      <c r="F50" s="215"/>
      <c r="G50" s="6"/>
      <c r="H50" s="211"/>
      <c r="I50" s="211"/>
      <c r="J50" s="214"/>
      <c r="K50" s="214"/>
    </row>
    <row r="51" spans="1:15" s="13" customFormat="1" ht="15.95" customHeight="1">
      <c r="A51" s="5">
        <v>-12</v>
      </c>
      <c r="B51" s="209" t="str">
        <f>IF(E42=B42,B43,B42)</f>
        <v>X</v>
      </c>
      <c r="C51" s="210"/>
      <c r="D51" s="47"/>
      <c r="E51" s="211"/>
      <c r="F51" s="211"/>
      <c r="G51" s="6"/>
      <c r="H51" s="20"/>
      <c r="I51" s="20"/>
      <c r="J51" s="20"/>
    </row>
    <row r="52" spans="1:15" s="13" customFormat="1" ht="15.95" customHeight="1">
      <c r="A52" s="8"/>
      <c r="B52" s="39"/>
      <c r="C52" s="39"/>
      <c r="D52" s="8"/>
      <c r="E52" s="39"/>
      <c r="F52" s="39"/>
      <c r="G52" s="8"/>
      <c r="H52" s="8"/>
      <c r="I52" s="8"/>
      <c r="J52" s="8"/>
    </row>
    <row r="53" spans="1:15" s="13" customFormat="1" ht="15.95" customHeight="1">
      <c r="A53" s="6">
        <v>-17</v>
      </c>
      <c r="B53" s="209" t="str">
        <f>IF(E48=B48,B49,B48)</f>
        <v>X</v>
      </c>
      <c r="C53" s="210"/>
      <c r="D53" s="14">
        <v>25</v>
      </c>
      <c r="E53" s="212" t="str">
        <f>B53</f>
        <v>X</v>
      </c>
      <c r="F53" s="212"/>
      <c r="G53" s="213" t="s">
        <v>2</v>
      </c>
      <c r="H53" s="213"/>
      <c r="I53" s="8"/>
      <c r="J53" s="8"/>
    </row>
    <row r="54" spans="1:15" s="13" customFormat="1" ht="15.95" customHeight="1">
      <c r="A54" s="6">
        <v>-18</v>
      </c>
      <c r="B54" s="209" t="str">
        <f>IF(E50=B50,B51,B50)</f>
        <v>X</v>
      </c>
      <c r="C54" s="210"/>
      <c r="D54" s="47"/>
      <c r="E54" s="211"/>
      <c r="F54" s="211"/>
      <c r="G54" s="213"/>
      <c r="H54" s="213"/>
      <c r="I54" s="8"/>
      <c r="J54" s="8"/>
    </row>
    <row r="55" spans="1:15" s="13" customFormat="1" ht="15.95" customHeight="1"/>
    <row r="56" spans="1:15" s="8" customFormat="1" ht="15.95" customHeight="1">
      <c r="A56" s="11"/>
      <c r="H56" s="206"/>
      <c r="I56" s="206"/>
      <c r="J56" s="6"/>
      <c r="K56" s="207"/>
      <c r="L56" s="207"/>
      <c r="M56" s="12"/>
      <c r="N56" s="206"/>
      <c r="O56" s="206"/>
    </row>
    <row r="57" spans="1:15" s="8" customFormat="1" ht="15.95" customHeight="1">
      <c r="A57" s="11"/>
      <c r="B57" s="10"/>
      <c r="C57" s="208" t="s">
        <v>1</v>
      </c>
      <c r="D57" s="208"/>
      <c r="E57" s="208"/>
      <c r="G57" s="41"/>
      <c r="H57" s="41"/>
      <c r="I57" s="42"/>
      <c r="J57" s="43" t="str">
        <f>[3]WD!D37</f>
        <v>С.А. Ратников</v>
      </c>
      <c r="K57" s="9"/>
      <c r="L57" s="9"/>
      <c r="M57" s="3"/>
    </row>
    <row r="58" spans="1:15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15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[3]WD!D38</f>
        <v>Е.Н. Жуков</v>
      </c>
      <c r="M59" s="5"/>
    </row>
    <row r="60" spans="1:15" s="8" customFormat="1" ht="15.9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D61" s="5"/>
      <c r="G61" s="5"/>
      <c r="I61" s="20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s="8" customFormat="1" ht="11.25" customHeight="1">
      <c r="A284" s="5"/>
      <c r="D284" s="5"/>
      <c r="G284" s="5"/>
      <c r="I284" s="20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  <c r="P299" s="8"/>
      <c r="Q299" s="8"/>
      <c r="R299" s="8"/>
      <c r="S299" s="8"/>
      <c r="T299" s="8"/>
      <c r="U299" s="8"/>
    </row>
    <row r="300" spans="1:21" ht="11.25" customHeight="1">
      <c r="A300" s="35"/>
      <c r="D300" s="35"/>
      <c r="G300" s="35"/>
      <c r="I300" s="35"/>
      <c r="J300" s="35"/>
      <c r="M300" s="35"/>
      <c r="P300" s="8"/>
      <c r="Q300" s="8"/>
      <c r="R300" s="8"/>
      <c r="S300" s="8"/>
      <c r="T300" s="8"/>
      <c r="U300" s="8"/>
    </row>
    <row r="301" spans="1:21" ht="11.25" customHeight="1">
      <c r="A301" s="35"/>
      <c r="D301" s="35"/>
      <c r="G301" s="35"/>
      <c r="I301" s="35"/>
      <c r="J301" s="35"/>
      <c r="M301" s="35"/>
      <c r="P301" s="8"/>
      <c r="Q301" s="8"/>
      <c r="R301" s="8"/>
      <c r="S301" s="8"/>
      <c r="T301" s="8"/>
      <c r="U301" s="8"/>
    </row>
    <row r="302" spans="1:21" ht="11.25" customHeight="1">
      <c r="A302" s="35"/>
      <c r="D302" s="35"/>
      <c r="G302" s="35"/>
      <c r="I302" s="35"/>
      <c r="J302" s="35"/>
      <c r="M302" s="35"/>
      <c r="P302" s="8"/>
      <c r="Q302" s="8"/>
      <c r="R302" s="8"/>
      <c r="S302" s="8"/>
      <c r="T302" s="8"/>
      <c r="U302" s="8"/>
    </row>
    <row r="303" spans="1:21" ht="11.25" customHeight="1">
      <c r="A303" s="35"/>
      <c r="D303" s="35"/>
      <c r="G303" s="35"/>
      <c r="I303" s="35"/>
      <c r="J303" s="35"/>
      <c r="M303" s="35"/>
      <c r="P303" s="8"/>
      <c r="Q303" s="8"/>
      <c r="R303" s="8"/>
      <c r="S303" s="8"/>
      <c r="T303" s="8"/>
      <c r="U303" s="8"/>
    </row>
    <row r="304" spans="1:21" ht="11.25" customHeight="1">
      <c r="A304" s="35"/>
      <c r="D304" s="35"/>
      <c r="G304" s="35"/>
      <c r="I304" s="35"/>
      <c r="J304" s="35"/>
      <c r="M304" s="35"/>
      <c r="P304" s="8"/>
      <c r="Q304" s="8"/>
      <c r="R304" s="8"/>
      <c r="S304" s="8"/>
      <c r="T304" s="8"/>
      <c r="U304" s="8"/>
    </row>
    <row r="305" spans="1:21" ht="11.25" customHeight="1">
      <c r="A305" s="35"/>
      <c r="D305" s="35"/>
      <c r="G305" s="35"/>
      <c r="I305" s="35"/>
      <c r="J305" s="35"/>
      <c r="M305" s="35"/>
      <c r="P305" s="8"/>
      <c r="Q305" s="8"/>
      <c r="R305" s="8"/>
      <c r="S305" s="8"/>
      <c r="T305" s="8"/>
      <c r="U305" s="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="115" zoomScaleSheetLayoutView="115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35" customWidth="1"/>
    <col min="4" max="4" width="3.7109375" style="2" customWidth="1"/>
    <col min="5" max="6" width="12.7109375" style="35" customWidth="1"/>
    <col min="7" max="7" width="3.7109375" style="2" customWidth="1"/>
    <col min="8" max="8" width="12.7109375" style="35" customWidth="1"/>
    <col min="9" max="9" width="12.7109375" style="44" customWidth="1"/>
    <col min="10" max="10" width="3.7109375" style="3" customWidth="1"/>
    <col min="11" max="12" width="12.7109375" style="35" customWidth="1"/>
    <col min="13" max="13" width="3.7109375" style="2" customWidth="1"/>
    <col min="14" max="15" width="12.7109375" style="35" customWidth="1"/>
    <col min="16" max="16384" width="7.140625" style="35"/>
  </cols>
  <sheetData>
    <row r="1" spans="1:18" ht="15.95" customHeight="1">
      <c r="A1" s="228" t="s">
        <v>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8" ht="15.95" customHeight="1">
      <c r="A2" s="228" t="s">
        <v>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8" ht="15.95" customHeight="1">
      <c r="A3" s="228" t="s">
        <v>17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8" s="32" customFormat="1" ht="15.95" customHeight="1">
      <c r="A4" s="229" t="str">
        <f>[4]MD!B1</f>
        <v>Открытый городской турнир по бадминтону, посвященный Дню молодежи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8" s="32" customFormat="1" ht="15.95" customHeight="1">
      <c r="A5" s="230" t="s">
        <v>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18" ht="15.95" customHeight="1">
      <c r="B6" s="48"/>
      <c r="C6" s="48"/>
      <c r="D6" s="11"/>
      <c r="E6" s="48"/>
      <c r="F6" s="9"/>
      <c r="G6" s="12"/>
      <c r="H6" s="9"/>
      <c r="I6" s="9"/>
      <c r="J6" s="12"/>
      <c r="K6" s="9"/>
      <c r="L6" s="9"/>
      <c r="M6" s="12"/>
      <c r="N6" s="9"/>
      <c r="O6" s="48"/>
    </row>
    <row r="7" spans="1:18" ht="15.95" customHeight="1">
      <c r="B7" s="7" t="s">
        <v>15</v>
      </c>
      <c r="C7" s="200" t="str">
        <f>[4]MD!B2</f>
        <v>Кемерово</v>
      </c>
      <c r="D7" s="200"/>
      <c r="E7" s="200"/>
      <c r="H7" s="32" t="s">
        <v>14</v>
      </c>
      <c r="I7" s="32"/>
      <c r="J7" s="31"/>
      <c r="K7" s="231" t="str">
        <f>[4]MD!B3</f>
        <v>28-30.06.2019</v>
      </c>
      <c r="L7" s="232"/>
      <c r="N7" s="7" t="s">
        <v>13</v>
      </c>
      <c r="O7" s="30" t="str">
        <f>[4]MD!B5</f>
        <v>MD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219" t="str">
        <f>IF(VLOOKUP(A9,[4]MD!$C$5:$D$20,2,FALSE)=0,"X",VLOOKUP(A9,[4]MD!$C$5:$D$20,2,FALSE))</f>
        <v>Баканов М. - Михайлов А.</v>
      </c>
      <c r="C9" s="220"/>
      <c r="D9" s="15">
        <v>1</v>
      </c>
      <c r="E9" s="241" t="str">
        <f>B9</f>
        <v>Баканов М. - Михайлов А.</v>
      </c>
      <c r="F9" s="241"/>
      <c r="G9" s="6"/>
      <c r="H9" s="40"/>
      <c r="I9" s="40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209" t="str">
        <f>IF(VLOOKUP(A10,[4]MD!$C$5:$D$20,2,FALSE)=0,"X",VLOOKUP(A10,[4]MD!$C$5:$D$20,2,FALSE))</f>
        <v>X</v>
      </c>
      <c r="C10" s="210"/>
      <c r="D10" s="18"/>
      <c r="E10" s="211"/>
      <c r="F10" s="218"/>
      <c r="G10" s="15">
        <v>13</v>
      </c>
      <c r="H10" s="212" t="str">
        <f>E9</f>
        <v>Баканов М. - Михайлов А.</v>
      </c>
      <c r="I10" s="212"/>
      <c r="J10" s="6"/>
      <c r="K10" s="40"/>
      <c r="L10" s="40"/>
      <c r="Q10" s="20"/>
      <c r="R10" s="20"/>
    </row>
    <row r="11" spans="1:18" s="8" customFormat="1" ht="15.95" customHeight="1">
      <c r="A11" s="5">
        <v>9</v>
      </c>
      <c r="B11" s="219" t="str">
        <f>IF(VLOOKUP(A11,[4]MD!$C$5:$D$20,2,FALSE)=0,"X",VLOOKUP(A11,[4]MD!$C$5:$D$20,2,FALSE))</f>
        <v>Кодиров Ш. - Кылбелбеу Б.</v>
      </c>
      <c r="C11" s="220"/>
      <c r="D11" s="15">
        <v>2</v>
      </c>
      <c r="E11" s="241" t="str">
        <f>B11</f>
        <v>Кодиров Ш. - Кылбелбеу Б.</v>
      </c>
      <c r="F11" s="241"/>
      <c r="G11" s="18"/>
      <c r="H11" s="211" t="s">
        <v>249</v>
      </c>
      <c r="I11" s="218"/>
      <c r="J11" s="6"/>
      <c r="K11" s="38"/>
      <c r="L11" s="20"/>
      <c r="P11" s="34"/>
      <c r="Q11" s="20"/>
      <c r="R11" s="20"/>
    </row>
    <row r="12" spans="1:18" s="8" customFormat="1" ht="15.95" customHeight="1">
      <c r="A12" s="5">
        <v>8</v>
      </c>
      <c r="B12" s="219" t="str">
        <f>IF(VLOOKUP(A12,[4]MD!$C$5:$D$20,2,FALSE)=0,"X",VLOOKUP(A12,[4]MD!$C$5:$D$20,2,FALSE))</f>
        <v>Ермаков И. - Воропаев С.</v>
      </c>
      <c r="C12" s="220"/>
      <c r="D12" s="18"/>
      <c r="E12" s="239" t="s">
        <v>250</v>
      </c>
      <c r="F12" s="211"/>
      <c r="G12" s="6"/>
      <c r="H12" s="20"/>
      <c r="I12" s="36"/>
      <c r="J12" s="15">
        <v>23</v>
      </c>
      <c r="K12" s="212" t="str">
        <f>H14</f>
        <v>Ма Динь Т. - Азизов Х.</v>
      </c>
      <c r="L12" s="212"/>
      <c r="P12" s="20"/>
    </row>
    <row r="13" spans="1:18" s="8" customFormat="1" ht="15.95" customHeight="1">
      <c r="A13" s="5">
        <v>5</v>
      </c>
      <c r="B13" s="219" t="str">
        <f>IF(VLOOKUP(A13,[4]MD!$C$5:$D$20,2,FALSE)=0,"X",VLOOKUP(A13,[4]MD!$C$5:$D$20,2,FALSE))</f>
        <v>Иванов С. - Худойкулов Ш.</v>
      </c>
      <c r="C13" s="220"/>
      <c r="D13" s="46">
        <v>3</v>
      </c>
      <c r="E13" s="241" t="str">
        <f>B14</f>
        <v>Ма Динь Т. - Азизов Х.</v>
      </c>
      <c r="F13" s="241"/>
      <c r="G13" s="38"/>
      <c r="H13" s="20"/>
      <c r="I13" s="36"/>
      <c r="J13" s="14"/>
      <c r="K13" s="211" t="s">
        <v>251</v>
      </c>
      <c r="L13" s="218"/>
    </row>
    <row r="14" spans="1:18" s="8" customFormat="1" ht="15.95" customHeight="1">
      <c r="A14" s="5">
        <v>12</v>
      </c>
      <c r="B14" s="219" t="str">
        <f>IF(VLOOKUP(A14,[4]MD!$C$5:$D$20,2,FALSE)=0,"X",VLOOKUP(A14,[4]MD!$C$5:$D$20,2,FALSE))</f>
        <v>Ма Динь Т. - Азизов Х.</v>
      </c>
      <c r="C14" s="220"/>
      <c r="D14" s="18"/>
      <c r="E14" s="211" t="s">
        <v>252</v>
      </c>
      <c r="F14" s="218"/>
      <c r="G14" s="15">
        <v>14</v>
      </c>
      <c r="H14" s="212" t="str">
        <f>E13</f>
        <v>Ма Динь Т. - Азизов Х.</v>
      </c>
      <c r="I14" s="215"/>
      <c r="J14" s="6"/>
      <c r="K14" s="20"/>
      <c r="M14" s="14"/>
      <c r="N14" s="214" t="s">
        <v>12</v>
      </c>
      <c r="O14" s="214"/>
    </row>
    <row r="15" spans="1:18" s="8" customFormat="1" ht="15.95" customHeight="1">
      <c r="A15" s="5">
        <v>13</v>
      </c>
      <c r="B15" s="219" t="str">
        <f>IF(VLOOKUP(A15,[4]MD!$C$5:$D$20,2,FALSE)=0,"X",VLOOKUP(A15,[4]MD!$C$5:$D$20,2,FALSE))</f>
        <v>Тальвик К. - Скрипченко С.</v>
      </c>
      <c r="C15" s="220"/>
      <c r="D15" s="15">
        <v>4</v>
      </c>
      <c r="E15" s="241" t="str">
        <f>B15</f>
        <v>Тальвик К. - Скрипченко С.</v>
      </c>
      <c r="F15" s="242"/>
      <c r="G15" s="6"/>
      <c r="H15" s="211" t="s">
        <v>253</v>
      </c>
      <c r="I15" s="211"/>
      <c r="J15" s="6"/>
      <c r="K15" s="20"/>
      <c r="L15" s="20"/>
      <c r="M15" s="14"/>
      <c r="N15" s="214"/>
      <c r="O15" s="214"/>
      <c r="P15" s="20"/>
    </row>
    <row r="16" spans="1:18" s="8" customFormat="1" ht="15.95" customHeight="1">
      <c r="A16" s="5">
        <v>4</v>
      </c>
      <c r="B16" s="219" t="str">
        <f>IF(VLOOKUP(A16,[4]MD!$C$5:$D$20,2,FALSE)=0,"X",VLOOKUP(A16,[4]MD!$C$5:$D$20,2,FALSE))</f>
        <v>Егоров Д. - Мирошниченко П.</v>
      </c>
      <c r="C16" s="220"/>
      <c r="D16" s="18"/>
      <c r="E16" s="211" t="s">
        <v>254</v>
      </c>
      <c r="F16" s="211"/>
      <c r="G16" s="6"/>
      <c r="H16" s="20"/>
      <c r="I16" s="20"/>
      <c r="J16" s="6"/>
      <c r="K16" s="20"/>
      <c r="M16" s="15">
        <v>32</v>
      </c>
      <c r="N16" s="212" t="str">
        <f>K12</f>
        <v>Ма Динь Т. - Азизов Х.</v>
      </c>
      <c r="O16" s="212"/>
    </row>
    <row r="17" spans="1:29" s="8" customFormat="1" ht="15.95" customHeight="1">
      <c r="A17" s="5">
        <v>3</v>
      </c>
      <c r="B17" s="219" t="str">
        <f>IF(VLOOKUP(A17,[4]MD!$C$5:$D$20,2,FALSE)=0,"X",VLOOKUP(A17,[4]MD!$C$5:$D$20,2,FALSE))</f>
        <v>Павлов В. - Дуничев Н.</v>
      </c>
      <c r="C17" s="220"/>
      <c r="D17" s="15">
        <v>5</v>
      </c>
      <c r="E17" s="241" t="str">
        <f>B17</f>
        <v>Павлов В. - Дуничев Н.</v>
      </c>
      <c r="F17" s="241"/>
      <c r="G17" s="6"/>
      <c r="H17" s="40"/>
      <c r="I17" s="40"/>
      <c r="J17" s="6"/>
      <c r="K17" s="20"/>
      <c r="L17" s="20"/>
      <c r="M17" s="14"/>
      <c r="N17" s="216" t="s">
        <v>24</v>
      </c>
      <c r="O17" s="216"/>
    </row>
    <row r="18" spans="1:29" s="8" customFormat="1" ht="15.95" customHeight="1">
      <c r="A18" s="5">
        <v>14</v>
      </c>
      <c r="B18" s="219" t="str">
        <f>IF(VLOOKUP(A18,[4]MD!$C$5:$D$20,2,FALSE)=0,"X",VLOOKUP(A18,[4]MD!$C$5:$D$20,2,FALSE))</f>
        <v>Тальвик И. - Абрамов А.</v>
      </c>
      <c r="C18" s="220"/>
      <c r="D18" s="18"/>
      <c r="E18" s="211" t="s">
        <v>255</v>
      </c>
      <c r="F18" s="218"/>
      <c r="G18" s="15">
        <v>15</v>
      </c>
      <c r="H18" s="212" t="str">
        <f>E17</f>
        <v>Павлов В. - Дуничев Н.</v>
      </c>
      <c r="I18" s="212"/>
      <c r="J18" s="6"/>
      <c r="K18" s="40"/>
      <c r="L18" s="40"/>
      <c r="M18" s="14"/>
      <c r="N18" s="20"/>
    </row>
    <row r="19" spans="1:29" s="8" customFormat="1" ht="15.95" customHeight="1">
      <c r="A19" s="5">
        <v>11</v>
      </c>
      <c r="B19" s="219" t="str">
        <f>IF(VLOOKUP(A19,[4]MD!$C$5:$D$20,2,FALSE)=0,"X",VLOOKUP(A19,[4]MD!$C$5:$D$20,2,FALSE))</f>
        <v>Румянцев А. - Баканов А.</v>
      </c>
      <c r="C19" s="220"/>
      <c r="D19" s="15">
        <v>6</v>
      </c>
      <c r="E19" s="241" t="str">
        <f>B20</f>
        <v>Ратников С. - Коцарь Ю.</v>
      </c>
      <c r="F19" s="241"/>
      <c r="G19" s="18"/>
      <c r="H19" s="211" t="s">
        <v>251</v>
      </c>
      <c r="I19" s="218"/>
      <c r="J19" s="6"/>
      <c r="K19" s="38"/>
      <c r="L19" s="20"/>
      <c r="M19" s="14"/>
      <c r="N19" s="20"/>
    </row>
    <row r="20" spans="1:29" s="8" customFormat="1" ht="15.95" customHeight="1">
      <c r="A20" s="5">
        <v>6</v>
      </c>
      <c r="B20" s="219" t="str">
        <f>IF(VLOOKUP(A20,[4]MD!$C$5:$D$20,2,FALSE)=0,"X",VLOOKUP(A20,[4]MD!$C$5:$D$20,2,FALSE))</f>
        <v>Ратников С. - Коцарь Ю.</v>
      </c>
      <c r="C20" s="220"/>
      <c r="D20" s="18"/>
      <c r="E20" s="211" t="s">
        <v>256</v>
      </c>
      <c r="F20" s="211"/>
      <c r="G20" s="6"/>
      <c r="H20" s="20"/>
      <c r="I20" s="36"/>
      <c r="J20" s="15">
        <v>24</v>
      </c>
      <c r="K20" s="212" t="str">
        <f>H18</f>
        <v>Павлов В. - Дуничев Н.</v>
      </c>
      <c r="L20" s="215"/>
      <c r="M20" s="14"/>
      <c r="N20" s="23"/>
    </row>
    <row r="21" spans="1:29" s="8" customFormat="1" ht="15.95" customHeight="1">
      <c r="A21" s="5">
        <v>7</v>
      </c>
      <c r="B21" s="219" t="str">
        <f>IF(VLOOKUP(A21,[4]MD!$C$5:$D$20,2,FALSE)=0,"X",VLOOKUP(A21,[4]MD!$C$5:$D$20,2,FALSE))</f>
        <v>Курилов Д. - Гунбин И.</v>
      </c>
      <c r="C21" s="220"/>
      <c r="D21" s="15">
        <v>7</v>
      </c>
      <c r="E21" s="241" t="str">
        <f>B21</f>
        <v>Курилов Д. - Гунбин И.</v>
      </c>
      <c r="F21" s="241"/>
      <c r="G21" s="6"/>
      <c r="H21" s="20"/>
      <c r="I21" s="36"/>
      <c r="J21" s="14"/>
      <c r="K21" s="211" t="s">
        <v>29</v>
      </c>
      <c r="L21" s="211"/>
      <c r="M21" s="6"/>
      <c r="N21" s="22"/>
      <c r="T21" s="6"/>
      <c r="U21" s="5"/>
      <c r="V21" s="40"/>
      <c r="W21" s="40"/>
      <c r="X21" s="6"/>
      <c r="Y21" s="38"/>
      <c r="Z21" s="38"/>
      <c r="AA21" s="6"/>
      <c r="AB21" s="20"/>
      <c r="AC21" s="20"/>
    </row>
    <row r="22" spans="1:29" s="8" customFormat="1" ht="15.95" customHeight="1">
      <c r="A22" s="5">
        <v>10</v>
      </c>
      <c r="B22" s="219" t="str">
        <f>IF(VLOOKUP(A22,[4]MD!$C$5:$D$20,2,FALSE)=0,"X",VLOOKUP(A22,[4]MD!$C$5:$D$20,2,FALSE))</f>
        <v>Шарма - Бхати</v>
      </c>
      <c r="C22" s="220"/>
      <c r="D22" s="18"/>
      <c r="E22" s="211" t="s">
        <v>257</v>
      </c>
      <c r="F22" s="218"/>
      <c r="G22" s="15">
        <v>16</v>
      </c>
      <c r="H22" s="212" t="str">
        <f>E23</f>
        <v>Мякушко Н. - Добрынин Р.</v>
      </c>
      <c r="I22" s="215"/>
      <c r="J22" s="6"/>
      <c r="K22" s="20"/>
      <c r="M22" s="5"/>
    </row>
    <row r="23" spans="1:29" s="8" customFormat="1" ht="15.95" customHeight="1">
      <c r="A23" s="5">
        <v>15</v>
      </c>
      <c r="B23" s="209" t="str">
        <f>IF(VLOOKUP(A23,[4]MD!$C$5:$D$20,2,FALSE)=0,"X",VLOOKUP(A23,[4]MD!$C$5:$D$20,2,FALSE))</f>
        <v>X</v>
      </c>
      <c r="C23" s="210"/>
      <c r="D23" s="15">
        <v>8</v>
      </c>
      <c r="E23" s="241" t="str">
        <f>B24</f>
        <v>Мякушко Н. - Добрынин Р.</v>
      </c>
      <c r="F23" s="242"/>
      <c r="G23" s="6"/>
      <c r="H23" s="211" t="s">
        <v>258</v>
      </c>
      <c r="I23" s="211"/>
      <c r="J23" s="6"/>
      <c r="K23" s="20"/>
      <c r="L23" s="20"/>
      <c r="M23" s="6"/>
    </row>
    <row r="24" spans="1:29" s="8" customFormat="1" ht="15.95" customHeight="1">
      <c r="A24" s="5">
        <v>2</v>
      </c>
      <c r="B24" s="219" t="str">
        <f>IF(VLOOKUP(A24,[4]MD!$C$5:$D$20,2,FALSE)=0,"X",VLOOKUP(A24,[4]MD!$C$5:$D$20,2,FALSE))</f>
        <v>Мякушко Н. - Добрынин Р.</v>
      </c>
      <c r="C24" s="220"/>
      <c r="D24" s="18"/>
      <c r="E24" s="211"/>
      <c r="F24" s="211"/>
      <c r="G24" s="6"/>
      <c r="H24" s="20"/>
      <c r="I24" s="20"/>
    </row>
    <row r="25" spans="1:29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19" t="str">
        <f>IF(K12=H10,H14,H10)</f>
        <v>Баканов М. - Михайлов А.</v>
      </c>
      <c r="I25" s="220"/>
      <c r="J25" s="15">
        <v>31</v>
      </c>
      <c r="K25" s="212" t="str">
        <f>H26</f>
        <v>Мякушко Н. - Добрынин Р.</v>
      </c>
      <c r="L25" s="212"/>
      <c r="M25" s="213" t="s">
        <v>9</v>
      </c>
      <c r="N25" s="213"/>
    </row>
    <row r="26" spans="1:29" s="8" customFormat="1" ht="15.95" customHeight="1">
      <c r="A26" s="5"/>
      <c r="B26" s="40"/>
      <c r="C26" s="40"/>
      <c r="D26" s="6"/>
      <c r="E26" s="38"/>
      <c r="F26" s="38"/>
      <c r="G26" s="5">
        <v>-24</v>
      </c>
      <c r="H26" s="219" t="str">
        <f>IF(K20=H18,H22,H18)</f>
        <v>Мякушко Н. - Добрынин Р.</v>
      </c>
      <c r="I26" s="220"/>
      <c r="J26" s="18"/>
      <c r="K26" s="216" t="s">
        <v>259</v>
      </c>
      <c r="L26" s="216"/>
      <c r="M26" s="213"/>
      <c r="N26" s="213"/>
    </row>
    <row r="27" spans="1:29" s="8" customFormat="1" ht="15.95" customHeight="1">
      <c r="A27" s="5"/>
      <c r="B27" s="4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29" s="8" customFormat="1" ht="15.95" customHeight="1">
      <c r="A28" s="5">
        <v>-13</v>
      </c>
      <c r="B28" s="219" t="str">
        <f>IF(H10=E9,E11,E9)</f>
        <v>Кодиров Ш. - Кылбелбеу Б.</v>
      </c>
      <c r="C28" s="220"/>
      <c r="D28" s="15">
        <v>21</v>
      </c>
      <c r="E28" s="207" t="str">
        <f>B29</f>
        <v>Тальвик К. - Скрипченко С.</v>
      </c>
      <c r="F28" s="207"/>
      <c r="G28" s="6"/>
      <c r="H28" s="20"/>
      <c r="I28" s="20"/>
      <c r="J28" s="20"/>
      <c r="K28" s="40"/>
      <c r="L28" s="40"/>
      <c r="M28" s="6"/>
      <c r="N28" s="37"/>
      <c r="O28" s="37"/>
    </row>
    <row r="29" spans="1:29" s="8" customFormat="1" ht="15.95" customHeight="1">
      <c r="A29" s="5">
        <v>-14</v>
      </c>
      <c r="B29" s="219" t="str">
        <f>IF(H14=E13,E15,E13)</f>
        <v>Тальвик К. - Скрипченко С.</v>
      </c>
      <c r="C29" s="220"/>
      <c r="D29" s="18"/>
      <c r="E29" s="211" t="s">
        <v>260</v>
      </c>
      <c r="F29" s="218"/>
      <c r="G29" s="15">
        <v>30</v>
      </c>
      <c r="H29" s="212" t="str">
        <f>E28</f>
        <v>Тальвик К. - Скрипченко С.</v>
      </c>
      <c r="I29" s="212"/>
      <c r="J29" s="214" t="s">
        <v>8</v>
      </c>
      <c r="K29" s="214"/>
      <c r="L29" s="40"/>
      <c r="M29" s="6"/>
      <c r="N29" s="37"/>
      <c r="O29" s="37"/>
    </row>
    <row r="30" spans="1:29" s="8" customFormat="1" ht="15.95" customHeight="1">
      <c r="A30" s="5">
        <v>-15</v>
      </c>
      <c r="B30" s="219" t="str">
        <f>IF(H18=E17,E19,E17)</f>
        <v>Ратников С. - Коцарь Ю.</v>
      </c>
      <c r="C30" s="220"/>
      <c r="D30" s="15">
        <v>22</v>
      </c>
      <c r="E30" s="215" t="str">
        <f>B31</f>
        <v>Курилов Д. - Гунбин И.</v>
      </c>
      <c r="F30" s="217"/>
      <c r="G30" s="14"/>
      <c r="H30" s="211" t="s">
        <v>261</v>
      </c>
      <c r="I30" s="211"/>
      <c r="J30" s="214"/>
      <c r="K30" s="214"/>
      <c r="L30" s="40"/>
      <c r="M30" s="6"/>
      <c r="N30" s="37"/>
      <c r="O30" s="37"/>
    </row>
    <row r="31" spans="1:29" s="8" customFormat="1" ht="15.95" customHeight="1">
      <c r="A31" s="5">
        <v>-16</v>
      </c>
      <c r="B31" s="219" t="str">
        <f>IF(H22=E21,E23,E21)</f>
        <v>Курилов Д. - Гунбин И.</v>
      </c>
      <c r="C31" s="220"/>
      <c r="D31" s="18"/>
      <c r="E31" s="211" t="s">
        <v>262</v>
      </c>
      <c r="F31" s="211"/>
      <c r="G31" s="6"/>
      <c r="H31" s="40"/>
      <c r="I31" s="40"/>
      <c r="J31" s="20"/>
      <c r="K31" s="40"/>
      <c r="L31" s="40"/>
      <c r="M31" s="6"/>
      <c r="N31" s="37"/>
      <c r="O31" s="37"/>
    </row>
    <row r="32" spans="1:29" s="8" customFormat="1" ht="15.95" customHeight="1">
      <c r="B32" s="33"/>
      <c r="C32" s="33"/>
      <c r="E32" s="39"/>
      <c r="F32" s="39"/>
      <c r="K32" s="40"/>
      <c r="L32" s="40"/>
      <c r="M32" s="6"/>
      <c r="N32" s="37"/>
      <c r="O32" s="37"/>
    </row>
    <row r="33" spans="1:32" s="8" customFormat="1" ht="15.95" customHeight="1">
      <c r="A33" s="6">
        <v>-21</v>
      </c>
      <c r="B33" s="219" t="str">
        <f>IF(E28=B28,B29,B28)</f>
        <v>Кодиров Ш. - Кылбелбеу Б.</v>
      </c>
      <c r="C33" s="220"/>
      <c r="D33" s="21">
        <v>29</v>
      </c>
      <c r="E33" s="212" t="str">
        <f>B34</f>
        <v>Ратников С. - Коцарь Ю.</v>
      </c>
      <c r="F33" s="212"/>
      <c r="G33" s="213" t="s">
        <v>7</v>
      </c>
      <c r="H33" s="213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19" t="str">
        <f>IF(E30=B30,B31,B30)</f>
        <v>Ратников С. - Коцарь Ю.</v>
      </c>
      <c r="C34" s="220"/>
      <c r="D34" s="18"/>
      <c r="E34" s="211" t="s">
        <v>263</v>
      </c>
      <c r="F34" s="211"/>
      <c r="G34" s="213"/>
      <c r="H34" s="213"/>
      <c r="K34" s="40"/>
      <c r="L34" s="40"/>
      <c r="M34" s="6"/>
      <c r="N34" s="37"/>
      <c r="O34" s="37"/>
    </row>
    <row r="35" spans="1:32" s="8" customFormat="1" ht="15.95" customHeight="1">
      <c r="A35" s="5"/>
      <c r="B35" s="40"/>
      <c r="C35" s="4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</row>
    <row r="36" spans="1:32" s="8" customFormat="1" ht="15.95" customHeight="1">
      <c r="A36" s="5">
        <v>-1</v>
      </c>
      <c r="B36" s="209" t="str">
        <f>IF(E9=B9,B10,B9)</f>
        <v>X</v>
      </c>
      <c r="C36" s="210"/>
      <c r="D36" s="6">
        <v>9</v>
      </c>
      <c r="E36" s="212" t="str">
        <f>B37</f>
        <v>Ермаков И. - Воропаев С.</v>
      </c>
      <c r="F36" s="212"/>
      <c r="G36" s="5"/>
      <c r="J36" s="5"/>
      <c r="M36" s="5"/>
    </row>
    <row r="37" spans="1:32" s="8" customFormat="1" ht="15.95" customHeight="1">
      <c r="A37" s="5">
        <v>-2</v>
      </c>
      <c r="B37" s="219" t="str">
        <f>IF(E11=B11,B12,B11)</f>
        <v>Ермаков И. - Воропаев С.</v>
      </c>
      <c r="C37" s="220"/>
      <c r="D37" s="18"/>
      <c r="E37" s="211"/>
      <c r="F37" s="218"/>
      <c r="G37" s="15">
        <v>19</v>
      </c>
      <c r="H37" s="212" t="str">
        <f>E38</f>
        <v>Егоров Д. - Мирошниченко П.</v>
      </c>
      <c r="I37" s="212"/>
      <c r="J37" s="6"/>
      <c r="K37" s="40"/>
      <c r="L37" s="40"/>
      <c r="M37" s="6"/>
      <c r="N37" s="20"/>
    </row>
    <row r="38" spans="1:32" s="8" customFormat="1" ht="15.95" customHeight="1">
      <c r="A38" s="5">
        <v>-3</v>
      </c>
      <c r="B38" s="219" t="str">
        <f>IF(E13=B13,B14,B13)</f>
        <v>Иванов С. - Худойкулов Ш.</v>
      </c>
      <c r="C38" s="220"/>
      <c r="D38" s="15">
        <v>10</v>
      </c>
      <c r="E38" s="215" t="str">
        <f>B39</f>
        <v>Егоров Д. - Мирошниченко П.</v>
      </c>
      <c r="F38" s="217"/>
      <c r="G38" s="47"/>
      <c r="H38" s="211" t="s">
        <v>264</v>
      </c>
      <c r="I38" s="218"/>
      <c r="J38" s="6"/>
      <c r="K38" s="38"/>
      <c r="L38" s="20"/>
      <c r="M38" s="6"/>
      <c r="N38" s="20"/>
    </row>
    <row r="39" spans="1:32" s="8" customFormat="1" ht="15.95" customHeight="1">
      <c r="A39" s="5">
        <v>-4</v>
      </c>
      <c r="B39" s="219" t="str">
        <f>IF(E15=B15,B16,B15)</f>
        <v>Егоров Д. - Мирошниченко П.</v>
      </c>
      <c r="C39" s="220"/>
      <c r="D39" s="18"/>
      <c r="E39" s="211" t="s">
        <v>265</v>
      </c>
      <c r="F39" s="211"/>
      <c r="G39" s="6"/>
      <c r="H39" s="20"/>
      <c r="I39" s="36"/>
      <c r="J39" s="15">
        <v>28</v>
      </c>
      <c r="K39" s="212" t="str">
        <f>H37</f>
        <v>Егоров Д. - Мирошниченко П.</v>
      </c>
      <c r="L39" s="212"/>
      <c r="M39" s="214" t="s">
        <v>6</v>
      </c>
      <c r="N39" s="214"/>
      <c r="P39" s="20"/>
    </row>
    <row r="40" spans="1:32" s="8" customFormat="1" ht="15.95" customHeight="1">
      <c r="A40" s="5">
        <v>-5</v>
      </c>
      <c r="B40" s="219" t="str">
        <f>IF(E17=B17,B18,B17)</f>
        <v>Тальвик И. - Абрамов А.</v>
      </c>
      <c r="C40" s="220"/>
      <c r="D40" s="15">
        <v>11</v>
      </c>
      <c r="E40" s="212" t="str">
        <f>B40</f>
        <v>Тальвик И. - Абрамов А.</v>
      </c>
      <c r="F40" s="212"/>
      <c r="G40" s="6"/>
      <c r="H40" s="20"/>
      <c r="I40" s="36"/>
      <c r="J40" s="14"/>
      <c r="K40" s="211" t="s">
        <v>266</v>
      </c>
      <c r="L40" s="211"/>
      <c r="M40" s="214"/>
      <c r="N40" s="214"/>
    </row>
    <row r="41" spans="1:32" s="8" customFormat="1" ht="15.95" customHeight="1">
      <c r="A41" s="5">
        <v>-6</v>
      </c>
      <c r="B41" s="219" t="str">
        <f>IF(E19=B19,B20,B19)</f>
        <v>Румянцев А. - Баканов А.</v>
      </c>
      <c r="C41" s="220"/>
      <c r="D41" s="18"/>
      <c r="E41" s="211" t="s">
        <v>267</v>
      </c>
      <c r="F41" s="211"/>
      <c r="G41" s="15">
        <v>20</v>
      </c>
      <c r="H41" s="212" t="str">
        <f>E40</f>
        <v>Тальвик И. - Абрамов А.</v>
      </c>
      <c r="I41" s="215"/>
      <c r="J41" s="6"/>
      <c r="K41" s="20"/>
      <c r="M41" s="5"/>
    </row>
    <row r="42" spans="1:32" s="8" customFormat="1" ht="15.95" customHeight="1">
      <c r="A42" s="5">
        <v>-7</v>
      </c>
      <c r="B42" s="219" t="str">
        <f>IF(E21=B21,B22,B21)</f>
        <v>Шарма - Бхати</v>
      </c>
      <c r="C42" s="220"/>
      <c r="D42" s="15">
        <v>12</v>
      </c>
      <c r="E42" s="215" t="str">
        <f>B42</f>
        <v>Шарма - Бхати</v>
      </c>
      <c r="F42" s="217"/>
      <c r="G42" s="6"/>
      <c r="H42" s="211" t="s">
        <v>30</v>
      </c>
      <c r="I42" s="211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209" t="str">
        <f>IF(E23=B23,B24,B23)</f>
        <v>X</v>
      </c>
      <c r="C43" s="210"/>
      <c r="D43" s="47"/>
      <c r="E43" s="211"/>
      <c r="F43" s="211"/>
      <c r="G43" s="6"/>
      <c r="H43" s="20"/>
      <c r="I43" s="20"/>
      <c r="AC43" s="5"/>
    </row>
    <row r="44" spans="1:32" s="8" customFormat="1" ht="15.95" customHeight="1">
      <c r="B44" s="33"/>
      <c r="C44" s="33"/>
      <c r="E44" s="39"/>
      <c r="F44" s="39"/>
      <c r="AC44" s="5"/>
    </row>
    <row r="45" spans="1:32" s="8" customFormat="1" ht="15.95" customHeight="1">
      <c r="A45" s="6">
        <v>-19</v>
      </c>
      <c r="B45" s="219" t="str">
        <f>IF(H37=E36,E38,E36)</f>
        <v>Ермаков И. - Воропаев С.</v>
      </c>
      <c r="C45" s="220"/>
      <c r="D45" s="14">
        <v>27</v>
      </c>
      <c r="E45" s="212" t="str">
        <f>B45</f>
        <v>Ермаков И. - Воропаев С.</v>
      </c>
      <c r="F45" s="212"/>
      <c r="G45" s="213" t="s">
        <v>5</v>
      </c>
      <c r="H45" s="213"/>
      <c r="O45" s="37"/>
      <c r="AC45" s="5"/>
    </row>
    <row r="46" spans="1:32" s="8" customFormat="1" ht="15.95" customHeight="1">
      <c r="A46" s="6">
        <v>-20</v>
      </c>
      <c r="B46" s="219" t="str">
        <f>IF(H41=E40,E42,E40)</f>
        <v>Шарма - Бхати</v>
      </c>
      <c r="C46" s="220"/>
      <c r="D46" s="18"/>
      <c r="E46" s="216" t="s">
        <v>31</v>
      </c>
      <c r="F46" s="216"/>
      <c r="G46" s="213"/>
      <c r="H46" s="213"/>
      <c r="AC46" s="5"/>
    </row>
    <row r="47" spans="1:32" s="8" customFormat="1" ht="15.95" customHeight="1">
      <c r="A47" s="5"/>
      <c r="B47" s="40"/>
      <c r="C47" s="40"/>
      <c r="D47" s="6"/>
      <c r="E47" s="38"/>
      <c r="F47" s="38"/>
      <c r="G47" s="6"/>
      <c r="H47" s="40"/>
      <c r="I47" s="40"/>
      <c r="J47" s="6"/>
      <c r="K47" s="37"/>
      <c r="L47" s="37"/>
      <c r="M47" s="16"/>
      <c r="AC47" s="5"/>
    </row>
    <row r="48" spans="1:32" s="13" customFormat="1" ht="15.95" customHeight="1">
      <c r="A48" s="5">
        <v>-9</v>
      </c>
      <c r="B48" s="209" t="str">
        <f>IF(E36=B36,B37,B36)</f>
        <v>X</v>
      </c>
      <c r="C48" s="210"/>
      <c r="D48" s="21">
        <v>17</v>
      </c>
      <c r="E48" s="212" t="str">
        <f>B49</f>
        <v>Иванов С. - Худойкулов Ш.</v>
      </c>
      <c r="F48" s="212"/>
      <c r="G48" s="6"/>
      <c r="H48" s="40"/>
      <c r="I48" s="40"/>
      <c r="J48" s="6"/>
    </row>
    <row r="49" spans="1:15" s="13" customFormat="1" ht="15.95" customHeight="1">
      <c r="A49" s="5">
        <v>-10</v>
      </c>
      <c r="B49" s="219" t="str">
        <f>IF(E38=B38,B39,B38)</f>
        <v>Иванов С. - Худойкулов Ш.</v>
      </c>
      <c r="C49" s="220"/>
      <c r="D49" s="47"/>
      <c r="E49" s="211"/>
      <c r="F49" s="211"/>
      <c r="G49" s="15">
        <v>26</v>
      </c>
      <c r="H49" s="212" t="str">
        <f>E48</f>
        <v>Иванов С. - Худойкулов Ш.</v>
      </c>
      <c r="I49" s="212"/>
      <c r="J49" s="214" t="s">
        <v>3</v>
      </c>
      <c r="K49" s="214"/>
    </row>
    <row r="50" spans="1:15" s="13" customFormat="1" ht="15.95" customHeight="1">
      <c r="A50" s="5">
        <v>-11</v>
      </c>
      <c r="B50" s="219" t="str">
        <f>IF(E40=B40,B41,B40)</f>
        <v>Румянцев А. - Баканов А.</v>
      </c>
      <c r="C50" s="220"/>
      <c r="D50" s="21">
        <v>18</v>
      </c>
      <c r="E50" s="212" t="str">
        <f>B50</f>
        <v>Румянцев А. - Баканов А.</v>
      </c>
      <c r="F50" s="215"/>
      <c r="G50" s="6"/>
      <c r="H50" s="211" t="s">
        <v>268</v>
      </c>
      <c r="I50" s="211"/>
      <c r="J50" s="214"/>
      <c r="K50" s="214"/>
    </row>
    <row r="51" spans="1:15" s="13" customFormat="1" ht="15.95" customHeight="1">
      <c r="A51" s="5">
        <v>-12</v>
      </c>
      <c r="B51" s="209" t="str">
        <f>IF(E42=B42,B43,B42)</f>
        <v>X</v>
      </c>
      <c r="C51" s="210"/>
      <c r="D51" s="47"/>
      <c r="E51" s="211"/>
      <c r="F51" s="211"/>
      <c r="G51" s="6"/>
      <c r="H51" s="20"/>
      <c r="I51" s="20"/>
      <c r="J51" s="20"/>
    </row>
    <row r="52" spans="1:15" s="13" customFormat="1" ht="15.95" customHeight="1">
      <c r="A52" s="8"/>
      <c r="B52" s="33"/>
      <c r="C52" s="33"/>
      <c r="D52" s="8"/>
      <c r="E52" s="39"/>
      <c r="F52" s="39"/>
      <c r="G52" s="8"/>
      <c r="H52" s="8"/>
      <c r="I52" s="8"/>
      <c r="J52" s="8"/>
    </row>
    <row r="53" spans="1:15" s="13" customFormat="1" ht="15.95" customHeight="1">
      <c r="A53" s="6">
        <v>-17</v>
      </c>
      <c r="B53" s="209" t="str">
        <f>IF(E48=B48,B49,B48)</f>
        <v>X</v>
      </c>
      <c r="C53" s="210"/>
      <c r="D53" s="14">
        <v>25</v>
      </c>
      <c r="E53" s="212" t="str">
        <f>B54</f>
        <v>X</v>
      </c>
      <c r="F53" s="212"/>
      <c r="G53" s="213" t="s">
        <v>2</v>
      </c>
      <c r="H53" s="213"/>
      <c r="I53" s="8"/>
      <c r="J53" s="8"/>
    </row>
    <row r="54" spans="1:15" s="13" customFormat="1" ht="15.95" customHeight="1">
      <c r="A54" s="6">
        <v>-18</v>
      </c>
      <c r="B54" s="209" t="str">
        <f>IF(E50=B50,B51,B50)</f>
        <v>X</v>
      </c>
      <c r="C54" s="210"/>
      <c r="D54" s="47"/>
      <c r="E54" s="211"/>
      <c r="F54" s="211"/>
      <c r="G54" s="213"/>
      <c r="H54" s="213"/>
      <c r="I54" s="8"/>
      <c r="J54" s="8"/>
    </row>
    <row r="55" spans="1:15" s="13" customFormat="1" ht="15.95" customHeight="1"/>
    <row r="56" spans="1:15" s="8" customFormat="1" ht="15.95" customHeight="1">
      <c r="A56" s="11"/>
      <c r="H56" s="206"/>
      <c r="I56" s="206"/>
      <c r="J56" s="6"/>
      <c r="K56" s="207"/>
      <c r="L56" s="207"/>
      <c r="M56" s="12"/>
      <c r="N56" s="206"/>
      <c r="O56" s="206"/>
    </row>
    <row r="57" spans="1:15" s="8" customFormat="1" ht="15.95" customHeight="1">
      <c r="A57" s="11"/>
      <c r="B57" s="10"/>
      <c r="C57" s="208" t="s">
        <v>1</v>
      </c>
      <c r="D57" s="208"/>
      <c r="E57" s="208"/>
      <c r="G57" s="41"/>
      <c r="H57" s="41"/>
      <c r="I57" s="42"/>
      <c r="J57" s="43" t="str">
        <f>[4]MD!D37</f>
        <v>С.А. Ратников</v>
      </c>
      <c r="K57" s="9"/>
      <c r="L57" s="9"/>
      <c r="M57" s="3"/>
    </row>
    <row r="58" spans="1:15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15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[4]MD!D38</f>
        <v>Е.Н. Жуков</v>
      </c>
      <c r="M59" s="5"/>
    </row>
    <row r="60" spans="1:15" s="8" customFormat="1" ht="15.9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D61" s="5"/>
      <c r="G61" s="5"/>
      <c r="I61" s="20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s="8" customFormat="1" ht="11.25" customHeight="1">
      <c r="A284" s="5"/>
      <c r="D284" s="5"/>
      <c r="G284" s="5"/>
      <c r="I284" s="20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  <c r="P299" s="8"/>
      <c r="Q299" s="8"/>
      <c r="R299" s="8"/>
      <c r="S299" s="8"/>
      <c r="T299" s="8"/>
      <c r="U299" s="8"/>
    </row>
    <row r="300" spans="1:21" ht="11.25" customHeight="1">
      <c r="A300" s="35"/>
      <c r="D300" s="35"/>
      <c r="G300" s="35"/>
      <c r="I300" s="35"/>
      <c r="J300" s="35"/>
      <c r="M300" s="35"/>
      <c r="P300" s="8"/>
      <c r="Q300" s="8"/>
      <c r="R300" s="8"/>
      <c r="S300" s="8"/>
      <c r="T300" s="8"/>
      <c r="U300" s="8"/>
    </row>
    <row r="301" spans="1:21" ht="11.25" customHeight="1">
      <c r="A301" s="35"/>
      <c r="D301" s="35"/>
      <c r="G301" s="35"/>
      <c r="I301" s="35"/>
      <c r="J301" s="35"/>
      <c r="M301" s="35"/>
      <c r="P301" s="8"/>
      <c r="Q301" s="8"/>
      <c r="R301" s="8"/>
      <c r="S301" s="8"/>
      <c r="T301" s="8"/>
      <c r="U301" s="8"/>
    </row>
    <row r="302" spans="1:21" ht="11.25" customHeight="1">
      <c r="A302" s="35"/>
      <c r="D302" s="35"/>
      <c r="G302" s="35"/>
      <c r="I302" s="35"/>
      <c r="J302" s="35"/>
      <c r="M302" s="35"/>
      <c r="P302" s="8"/>
      <c r="Q302" s="8"/>
      <c r="R302" s="8"/>
      <c r="S302" s="8"/>
      <c r="T302" s="8"/>
      <c r="U302" s="8"/>
    </row>
    <row r="303" spans="1:21" ht="11.25" customHeight="1">
      <c r="A303" s="35"/>
      <c r="D303" s="35"/>
      <c r="G303" s="35"/>
      <c r="I303" s="35"/>
      <c r="J303" s="35"/>
      <c r="M303" s="35"/>
      <c r="P303" s="8"/>
      <c r="Q303" s="8"/>
      <c r="R303" s="8"/>
      <c r="S303" s="8"/>
      <c r="T303" s="8"/>
      <c r="U303" s="8"/>
    </row>
    <row r="304" spans="1:21" ht="11.25" customHeight="1">
      <c r="A304" s="35"/>
      <c r="D304" s="35"/>
      <c r="G304" s="35"/>
      <c r="I304" s="35"/>
      <c r="J304" s="35"/>
      <c r="M304" s="35"/>
      <c r="P304" s="8"/>
      <c r="Q304" s="8"/>
      <c r="R304" s="8"/>
      <c r="S304" s="8"/>
      <c r="T304" s="8"/>
      <c r="U304" s="8"/>
    </row>
    <row r="305" spans="1:21" ht="11.25" customHeight="1">
      <c r="A305" s="35"/>
      <c r="D305" s="35"/>
      <c r="G305" s="35"/>
      <c r="I305" s="35"/>
      <c r="J305" s="35"/>
      <c r="M305" s="35"/>
      <c r="P305" s="8"/>
      <c r="Q305" s="8"/>
      <c r="R305" s="8"/>
      <c r="S305" s="8"/>
      <c r="T305" s="8"/>
      <c r="U305" s="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Лист1</vt:lpstr>
      <vt:lpstr>СписокСудей</vt:lpstr>
      <vt:lpstr>СписокУчастников</vt:lpstr>
      <vt:lpstr>WSB</vt:lpstr>
      <vt:lpstr>WSC</vt:lpstr>
      <vt:lpstr>MSB</vt:lpstr>
      <vt:lpstr>MSC</vt:lpstr>
      <vt:lpstr>WD</vt:lpstr>
      <vt:lpstr>MD</vt:lpstr>
      <vt:lpstr>XD01</vt:lpstr>
      <vt:lpstr>XD02</vt:lpstr>
      <vt:lpstr>MD!Область_печати</vt:lpstr>
      <vt:lpstr>MSB!Область_печати</vt:lpstr>
      <vt:lpstr>MSC!Область_печати</vt:lpstr>
      <vt:lpstr>WD!Область_печати</vt:lpstr>
      <vt:lpstr>WSB!Область_печати</vt:lpstr>
      <vt:lpstr>WSC!Область_печати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2019-07-04T03:31:47Z</cp:lastPrinted>
  <dcterms:created xsi:type="dcterms:W3CDTF">2019-01-21T06:13:26Z</dcterms:created>
  <dcterms:modified xsi:type="dcterms:W3CDTF">2019-07-04T08:40:22Z</dcterms:modified>
</cp:coreProperties>
</file>